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A:\Town of U - File Cabinet\Town Board\Town Board agendas and meeting materials\2024 agenda packets\2024-06-11\Comp Plan Consultant\"/>
    </mc:Choice>
  </mc:AlternateContent>
  <xr:revisionPtr revIDLastSave="0" documentId="13_ncr:1_{781EA283-60FD-427F-B18F-99B1A407B825}" xr6:coauthVersionLast="47" xr6:coauthVersionMax="47" xr10:uidLastSave="{00000000-0000-0000-0000-000000000000}"/>
  <bookViews>
    <workbookView xWindow="-108" yWindow="-108" windowWidth="23256" windowHeight="12456" tabRatio="656" xr2:uid="{3FE03535-37EA-4854-B51C-CC11608D7E20}"/>
  </bookViews>
  <sheets>
    <sheet name="Overall" sheetId="2" r:id="rId1"/>
    <sheet name="Expertise" sheetId="1" r:id="rId2"/>
    <sheet name="Experience" sheetId="3" r:id="rId3"/>
    <sheet name="Interpersonal &amp; Communications" sheetId="4" r:id="rId4"/>
    <sheet name="Local Familiarity " sheetId="5" r:id="rId5"/>
    <sheet name="Clarity of Proposal" sheetId="6" r:id="rId6"/>
    <sheet name="Timeline &amp; Deliverables" sheetId="7" r:id="rId7"/>
    <sheet name="Interview" sheetId="8" r:id="rId8"/>
  </sheets>
  <definedNames>
    <definedName name="_xlnm.Print_Area" localSheetId="5">'Clarity of Proposal'!$A$1:$I$20</definedName>
    <definedName name="_xlnm.Print_Area" localSheetId="2">Experience!$A$1:$I$50</definedName>
    <definedName name="_xlnm.Print_Area" localSheetId="1">Expertise!$A$1:$I$50</definedName>
    <definedName name="_xlnm.Print_Area" localSheetId="3">'Interpersonal &amp; Communications'!$A$1:$I$77</definedName>
    <definedName name="_xlnm.Print_Area" localSheetId="7">Interview!$A$1:$I$33</definedName>
    <definedName name="_xlnm.Print_Area" localSheetId="4">'Local Familiarity '!$A$1:$I$20</definedName>
    <definedName name="_xlnm.Print_Area" localSheetId="0">Overall!$A$1:$P$9</definedName>
    <definedName name="_xlnm.Print_Area" localSheetId="6">'Timeline &amp; Deliverables'!$A$1:$I$21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2" l="1"/>
  <c r="P2" i="2"/>
  <c r="N3" i="2"/>
  <c r="N2" i="2"/>
  <c r="H37" i="8"/>
  <c r="H36" i="8"/>
  <c r="D37" i="8"/>
  <c r="D36" i="8"/>
  <c r="H32" i="8"/>
  <c r="H31" i="8"/>
  <c r="D32" i="8"/>
  <c r="D31" i="8"/>
  <c r="H19" i="8"/>
  <c r="H18" i="8"/>
  <c r="D19" i="8"/>
  <c r="D18" i="8"/>
  <c r="H19" i="7"/>
  <c r="H18" i="7"/>
  <c r="D19" i="7"/>
  <c r="D18" i="7"/>
  <c r="H19" i="6"/>
  <c r="H18" i="6"/>
  <c r="D19" i="6"/>
  <c r="D18" i="6"/>
  <c r="H19" i="5"/>
  <c r="H18" i="5"/>
  <c r="D19" i="5"/>
  <c r="D18" i="5"/>
  <c r="H76" i="4"/>
  <c r="H75" i="4"/>
  <c r="D76" i="4"/>
  <c r="D75" i="4"/>
  <c r="H71" i="4"/>
  <c r="H70" i="4"/>
  <c r="D71" i="4"/>
  <c r="D70" i="4"/>
  <c r="H58" i="4"/>
  <c r="H57" i="4"/>
  <c r="D58" i="4"/>
  <c r="D57" i="4"/>
  <c r="H45" i="4"/>
  <c r="H44" i="4"/>
  <c r="D45" i="4"/>
  <c r="D44" i="4"/>
  <c r="H32" i="4"/>
  <c r="H31" i="4"/>
  <c r="D32" i="4"/>
  <c r="D31" i="4"/>
  <c r="H19" i="4"/>
  <c r="H18" i="4"/>
  <c r="D19" i="4"/>
  <c r="D18" i="4"/>
  <c r="H50" i="1" l="1"/>
  <c r="H49" i="1"/>
  <c r="D50" i="1"/>
  <c r="D49" i="1"/>
  <c r="H45" i="1"/>
  <c r="H44" i="1"/>
  <c r="D45" i="1"/>
  <c r="D44" i="1"/>
  <c r="H32" i="1"/>
  <c r="H31" i="1"/>
  <c r="D32" i="1"/>
  <c r="D31" i="1"/>
  <c r="H19" i="1"/>
  <c r="H18" i="1"/>
  <c r="D19" i="1"/>
  <c r="D18" i="1"/>
  <c r="H45" i="3"/>
  <c r="H44" i="3"/>
  <c r="D45" i="3"/>
  <c r="D44" i="3"/>
  <c r="H32" i="3"/>
  <c r="H31" i="3"/>
  <c r="D32" i="3"/>
  <c r="D31" i="3"/>
  <c r="H19" i="3"/>
  <c r="H50" i="3" s="1"/>
  <c r="D19" i="3"/>
  <c r="D50" i="3" s="1"/>
  <c r="H18" i="3"/>
  <c r="H49" i="3" s="1"/>
  <c r="D18" i="3"/>
  <c r="D49" i="3" s="1"/>
</calcChain>
</file>

<file path=xl/sharedStrings.xml><?xml version="1.0" encoding="utf-8"?>
<sst xmlns="http://schemas.openxmlformats.org/spreadsheetml/2006/main" count="642" uniqueCount="316">
  <si>
    <t>Criteria 1: Expertise</t>
  </si>
  <si>
    <t>Specific Criteria Items</t>
  </si>
  <si>
    <t>Qualifications of the members of the proposed team</t>
  </si>
  <si>
    <t>Project team clearly understands project objectives and technical requirements</t>
  </si>
  <si>
    <t>Familiarity with the Town’s Comprehensive Plan and process</t>
  </si>
  <si>
    <t>Criteria 2: Experience</t>
  </si>
  <si>
    <t>Experience and demonstrated success in performing similar work</t>
  </si>
  <si>
    <t>Ability to manage projects of a similar nature, size, and scope</t>
  </si>
  <si>
    <t>Experience completing projects on tight deadlines, within budget, and in a professional and thorough manner</t>
  </si>
  <si>
    <t>Criteria 3: Interpersonal and Communication Skills</t>
  </si>
  <si>
    <t>Working well with a wide variety of people possessing differing levels of understanding of complex topics</t>
  </si>
  <si>
    <t>Facilitating groups and assisting communities develop visions, goals, and policies</t>
  </si>
  <si>
    <t>Giving presentations to varied audiences</t>
  </si>
  <si>
    <t>Preparing written materials in a clear, concise, and compelling manner</t>
  </si>
  <si>
    <t>Problem solving and conflict resolution</t>
  </si>
  <si>
    <t>Criteria 4: Familiarity with Tompkins County and local issues, initiatives, organizations, and individuals that relate to this project</t>
  </si>
  <si>
    <t>Criteria 5: Thoroughness and clarity of the proposal</t>
  </si>
  <si>
    <t>Criteria 6: Project Timeline, Availability and flexibility in meeting Project Timetable and Deliverables.</t>
  </si>
  <si>
    <t>Presentation and Interview</t>
  </si>
  <si>
    <t>Rate the quality of the consultant's presentation: substance, professionalism, engagement, energy, etc</t>
  </si>
  <si>
    <t>How well did they respond to presented questions, did they fully answer each of the questions, were responses clear and concise etc.</t>
  </si>
  <si>
    <t>CRRC</t>
  </si>
  <si>
    <t>MRB</t>
  </si>
  <si>
    <t>Strength/Benefits</t>
  </si>
  <si>
    <t>Weaknesses / Deficiencies</t>
  </si>
  <si>
    <t>Rater</t>
  </si>
  <si>
    <t>Selected specifically
for this project,
diversity within the
field</t>
  </si>
  <si>
    <t>Potential differing vision</t>
  </si>
  <si>
    <t>designed layout to
reflect actionable
plans</t>
  </si>
  <si>
    <t>Can look past complex issues
that do not reflect in the data</t>
  </si>
  <si>
    <t>Local knowledge and
referenced 2009
plan in interview</t>
  </si>
  <si>
    <t>Local plans</t>
  </si>
  <si>
    <t>Has limited expereince together</t>
  </si>
  <si>
    <t>Not local and corporate</t>
  </si>
  <si>
    <t>Could be too automatic and
cookie cutter</t>
  </si>
  <si>
    <t>Template form</t>
  </si>
  <si>
    <t>Easy to understand</t>
  </si>
  <si>
    <t>May be too broad</t>
  </si>
  <si>
    <t>May not be enagaging to some</t>
  </si>
  <si>
    <t>Yes</t>
  </si>
  <si>
    <t xml:space="preserve">Well done </t>
  </si>
  <si>
    <t>Seemed too sales pitch</t>
  </si>
  <si>
    <t>Focus on Urban Regions</t>
  </si>
  <si>
    <t>They haven't done a comp plan
before</t>
  </si>
  <si>
    <t>They live nearby</t>
  </si>
  <si>
    <t>They are Rochester based</t>
  </si>
  <si>
    <t>Group is local</t>
  </si>
  <si>
    <t>Has not done a Comp Plan</t>
  </si>
  <si>
    <t>Worked locally on planning</t>
  </si>
  <si>
    <t>Local</t>
  </si>
  <si>
    <t>Worked locally</t>
  </si>
  <si>
    <t>Unknown unless we can
contact one of the towns for
their evaluation of the work
that was done</t>
  </si>
  <si>
    <t>Unknown</t>
  </si>
  <si>
    <t>Not a local group</t>
  </si>
  <si>
    <t>Roxanne</t>
  </si>
  <si>
    <t>same as above</t>
  </si>
  <si>
    <t>no direct information</t>
  </si>
  <si>
    <t>no direct references</t>
  </si>
  <si>
    <t>Many</t>
  </si>
  <si>
    <t>This specific team does not
have a long track record</t>
  </si>
  <si>
    <t>Outside of Tompkins County</t>
  </si>
  <si>
    <t>Great preserntation
and coordination</t>
  </si>
  <si>
    <t>No reponse</t>
  </si>
  <si>
    <t>Could not confirm with
references</t>
  </si>
  <si>
    <t>Showed a lot of experience in
urban areas, will that relate to
rural?</t>
  </si>
  <si>
    <t>References did not check out</t>
  </si>
  <si>
    <t>Clear proposal,</t>
  </si>
  <si>
    <t>No SEQRA EIS</t>
  </si>
  <si>
    <t>principles have directly relevant experience in areas defined for analysis in RFQ - historic development, transportation, natural resource evaluation and protection, nopen space, parks, and recreation, housing</t>
  </si>
  <si>
    <t>while they have all worked on different local projects with one or another over many years, they are a new entity working together to produce a full Comprehensive Plan</t>
  </si>
  <si>
    <t>Relevant experience listed: assited with 2 Comp Plan updates within the last 3 yrs, as well as a review of marketing for economic investment and a housing market analyses for 2 Counties ; the planning subcontractor proposed assisted with the outreach component of one Comp Plan</t>
  </si>
  <si>
    <t>not everyone on the team has expereinced comp plan.scope</t>
  </si>
  <si>
    <t>Provided examples of other comp plans</t>
  </si>
  <si>
    <t>Long experience working with Tompkins county area and NYS</t>
  </si>
  <si>
    <t>Recent successful completion of related comp plans</t>
  </si>
  <si>
    <t>Has done Comp plans for some surrounding towns</t>
  </si>
  <si>
    <t>They have worked locally on planning and development in the town of Ithaca</t>
  </si>
  <si>
    <t>individually the subcontractors have a lot of experience</t>
  </si>
  <si>
    <t>the primary consultants do not have experience putting comp plans together; will be fully dependent on additional subcontractors who do not appear to have worked together in this capacity before</t>
  </si>
  <si>
    <t>Has experience with comp plans being prepared in similar communities</t>
  </si>
  <si>
    <t>Newer to the firm, but other communities have provided good responses</t>
  </si>
  <si>
    <t>Multiple projects of varying sizes from Comp Plans to Zoning updates</t>
  </si>
  <si>
    <t>A lot of urban projects, limited rural projects</t>
  </si>
  <si>
    <t>Shows experience working with municipalites of similar size to Ulysses</t>
  </si>
  <si>
    <t>Average of Scores</t>
  </si>
  <si>
    <t>Modified Mean Score</t>
  </si>
  <si>
    <t>Raters Scores</t>
  </si>
  <si>
    <t>Total Average of Scores</t>
  </si>
  <si>
    <t>Total Modified Mean Score</t>
  </si>
  <si>
    <t>Total Scores</t>
  </si>
  <si>
    <t>Various planning project and comp plan</t>
  </si>
  <si>
    <t>Large team to deligate manageble areas of comp plan</t>
  </si>
  <si>
    <t>May not be as effective for details and thougroughness due to segmented team.</t>
  </si>
  <si>
    <t>They seem like they have all managed projects before</t>
  </si>
  <si>
    <t>Pg 42 to 45 - all 4 principles have 15 yrs or more managing public projects</t>
  </si>
  <si>
    <t>Many years of collective experience and involvement with municipal / public projects related to comprehensive planning; one of the principles was a planner / director of planning locally, which oversaw all aspects of the components of crafting and implementing a Comp Plan</t>
  </si>
  <si>
    <t>Has done Comp Plans before, for larger communities; has a large team</t>
  </si>
  <si>
    <t>Planning is not the primary focus of their firm; they are very strong on implementation of planning aspects (infrastructure, grant funding, facility design).</t>
  </si>
  <si>
    <t>Interesting professional backgrounds; could be very compelling if all were in the same firm.</t>
  </si>
  <si>
    <t>The main contractor does not have this type of experience, and will be dependent on subcontractors.</t>
  </si>
  <si>
    <t>Town has successfully worked with them on many projects and they have demonstrated their follow through</t>
  </si>
  <si>
    <t>Less experience in this specific type of project</t>
  </si>
  <si>
    <t>Proposal lists out prior work efforts</t>
  </si>
  <si>
    <t>Does not include size of municipalities</t>
  </si>
  <si>
    <t>Various planning projects and comp plan</t>
  </si>
  <si>
    <t>Could be avaiable through reference check of prior comp plan communities. References received were glowing</t>
  </si>
  <si>
    <t>Have they worked as a team before?</t>
  </si>
  <si>
    <t>Sounds like other clients were satisfied</t>
  </si>
  <si>
    <t>All have long experience working in Tompkins county to bring public projects to completion</t>
  </si>
  <si>
    <t>repeat employment by town of Ulysses for engineering work</t>
  </si>
  <si>
    <t>Unknown unless we can contact one of the towns for their evaluation of the work that was done</t>
  </si>
  <si>
    <t>Very energetic.</t>
  </si>
  <si>
    <t>Has done comp plans before</t>
  </si>
  <si>
    <t>no direct information on producing a Comp Plan update (new team for this); principles have extensive experience with municipal projects</t>
  </si>
  <si>
    <t>no direct information on Comp Planning; Town has good experience with MRB on infrastructure and design related projects</t>
  </si>
  <si>
    <t>Each individual in the firm has a good reputation</t>
  </si>
  <si>
    <t>Well established firm with many years of expereince.</t>
  </si>
  <si>
    <t>all 4 principles have over 20 yrs each working in Tompkins county</t>
  </si>
  <si>
    <t>MRB is a large firm with years of experience in support of community development</t>
  </si>
  <si>
    <t>All members have experience on planning and development</t>
  </si>
  <si>
    <t>The group has never done a Comp plan for a town</t>
  </si>
  <si>
    <t>All members have many years of experience. MRB Group is one of the longest established professional firms in the municipal services, engineering and architectural business.</t>
  </si>
  <si>
    <t>Not local to the town of Ulysses</t>
  </si>
  <si>
    <t>the partner team are trained in landscape architecture, planning, and economic development. All 4 attended the interview; the firm associated with the team (Whitman Assoc) has a team (though smaller than MRB scale firm) of technical specialists for GIS</t>
  </si>
  <si>
    <t>economic development experience very city focused</t>
  </si>
  <si>
    <t>All members have many years of experience. MRB Group is a well established firm in the region, focused on municipal services, engineering and architecture. They have worked with Ulysses on infrastructure projects.</t>
  </si>
  <si>
    <t>All principles are located at least 1 hr away; the planner (Highland Planning) mentioned (in interview) for the public engagement portion of the project is in Albany. No planners attended the interview; Comprehensive Plan is a land use and planning document for a future vision and while it does need to be grounded in the specifics of a municipality, it is also conceptual and aspirational (their words). Overall team is heavily engineering-oriented, well suited to implementation of some of the likely goals, but I'd prefer more planner engagement and the different
viewpoints that come with it.</t>
  </si>
  <si>
    <t>Large supporting team; leads are experienced and familiar with the Town.</t>
  </si>
  <si>
    <t>Comp planning is a newer aspect of the firm, but their references/clients seem to be happy with their work.</t>
  </si>
  <si>
    <t>Team was put together with this project in mind, a lot of great relatible experience</t>
  </si>
  <si>
    <t>Experience in rural areas like Ulysses is not specifically called out</t>
  </si>
  <si>
    <t>RFQ identifies a wide bench with various resources and specialties</t>
  </si>
  <si>
    <t>Have never cohesively done this type of project.</t>
  </si>
  <si>
    <t>designed layout to reflect actionable plans</t>
  </si>
  <si>
    <t>Can look past complex issues that do not reflect in the data</t>
  </si>
  <si>
    <t>the teams long experience in Tompkins county makes them ideally suited to address our project objectives and technical requirements</t>
  </si>
  <si>
    <t>Their proposal addresses each of the objectives in our RFQ</t>
  </si>
  <si>
    <t>MRB has a longstanding partnership with town of Ulysses. All items that need work are listed. From communications, public forums, community surveying, media, focus groups, ect.</t>
  </si>
  <si>
    <t>Very large group could be good or bad</t>
  </si>
  <si>
    <t>Firm has familiarity with Ulysses infrastructure issues from several projects they have been engaged on. Approach is clearly laid out and easy to follow</t>
  </si>
  <si>
    <t>In the interview we really only heard from one team member (director of local govt services) and so don't have much perspective on the full team other than what is written.</t>
  </si>
  <si>
    <t>On paper (response), they seem to understand the goals</t>
  </si>
  <si>
    <t>In person, they were not as focused on what the town wants/needs. Very confusing presentation.</t>
  </si>
  <si>
    <t>Very well organized presentation and the submission also appropriately followed the request of the RFQ</t>
  </si>
  <si>
    <t>Response addressed technical requirements of RFQ, with details on how the various technical study areas may be addressed</t>
  </si>
  <si>
    <t>Stresses community is key part of building plan, views the Comp Plan as a useful tool - not something to sit on the shelf with no follow through</t>
  </si>
  <si>
    <t>MRB only includes FEAF, while it is expected an EIS will be required</t>
  </si>
  <si>
    <t>Part of the group has worked with the town</t>
  </si>
  <si>
    <t>May not be familiar with the towns prior plan. Did not reference the 2009 plan</t>
  </si>
  <si>
    <t>I assume based on their work with the town</t>
  </si>
  <si>
    <t>All 4 principles have long experience in developing comp plans and in executing them</t>
  </si>
  <si>
    <t>Has worked with the town before - mostly in an engineering support role</t>
  </si>
  <si>
    <t>The group stresses planning and enconomic development</t>
  </si>
  <si>
    <t>Has worked with the town before</t>
  </si>
  <si>
    <t>recognized regularly the 2009 Comp Plan and the context for updates in specific areas; stated they will utlilize the 2009 plan as a baseline.</t>
  </si>
  <si>
    <t>Has worked with the town before on infrastructure and design projects; good familiarity with the Comp Planning process; good answer to the sustainability question on key issues to consider</t>
  </si>
  <si>
    <t>Almost no recognition of the existing Comp Plan (and to work with it to update with a specific focus on sustainability); did not mention other relevant documents (p. 7 said they will work with town leadership to identify them)</t>
  </si>
  <si>
    <t>Demonstrated experience in this in both the RFQ and presentation</t>
  </si>
  <si>
    <t>Response addresses the steps outlined in the RFQ, discusses review of existing plan to use as baseline and using draft PIP prepared by CPSC</t>
  </si>
  <si>
    <t>Response follows RFQ, what additional steps would they recommend?</t>
  </si>
  <si>
    <t>References to some key parts of 2009 Comp Plan</t>
  </si>
  <si>
    <t>Does not indicate this will build on existing plan</t>
  </si>
  <si>
    <t>Live locally and seem invested in the process.</t>
  </si>
  <si>
    <t>All members have had conentious projects previously and projects were managed and completed effectively.</t>
  </si>
  <si>
    <t>May be too known around town</t>
  </si>
  <si>
    <t>Good public speaking</t>
  </si>
  <si>
    <t>Did not meet all of the team at interview</t>
  </si>
  <si>
    <t>All 4 principles have long experience getting public projects completed in Tompkins county</t>
  </si>
  <si>
    <t>Matt Horn is comfortable in public presentation</t>
  </si>
  <si>
    <t>Not stated, no Comp plan to compare</t>
  </si>
  <si>
    <t>same as already mentioned, lots of diverse experience in community planning and engagement across the team of principles</t>
  </si>
  <si>
    <t>reasonable Public engagement and general outreach plan outlined; mentioned many tools to use</t>
  </si>
  <si>
    <t>didn't recognize that we have 2 different school districts when using it as an example for outreach; not much emphasis on public forums and events (only 2)</t>
  </si>
  <si>
    <t>Experience with the town in working on projects with engagement of a variety of groups; have demonstrated this with their projects.</t>
  </si>
  <si>
    <t>Response addressed the technical requirements outlined in the RFQ</t>
  </si>
  <si>
    <t>MRB did not go beyond technical requirements</t>
  </si>
  <si>
    <t>May have more of an idea of complex demographics and pockets within our community. Excited to engage with all populations</t>
  </si>
  <si>
    <t>mostly surrounding areas, may have tunnel vision</t>
  </si>
  <si>
    <t>They seem to have experience with this</t>
  </si>
  <si>
    <t>interview statements about efforts to get stake holder inputs</t>
  </si>
  <si>
    <t>same as above; lots of emphasis on importance of community engagement and outreach strategies, open houses, etc</t>
  </si>
  <si>
    <t>need good coordination among principles leading different focus groups</t>
  </si>
  <si>
    <t>same as above (re: public forumns and events); planning subcontractor that will do the public outreach not engaged in interview so little sense of their views</t>
  </si>
  <si>
    <t>Varied professional backgrounds between different individuals, which helps suggest they will have good capacity to work with different audiences</t>
  </si>
  <si>
    <t>References were happy with their work</t>
  </si>
  <si>
    <t>Discussed the various projects completed</t>
  </si>
  <si>
    <t>Would be nice to see an example of how a specific public input was turned into a vision/goal/policy</t>
  </si>
  <si>
    <t>Encouraged by variety of resources available to engage public (phone app); calls for authentic, meaningful enamgagent</t>
  </si>
  <si>
    <t>engaging with various types of presentations and letting the audience lead, .</t>
  </si>
  <si>
    <t>not a great overall presnetation for the bid</t>
  </si>
  <si>
    <t>Good public speaking by the member of team who presented</t>
  </si>
  <si>
    <t>Some and/or most contracted out and did not get to meet in person.</t>
  </si>
  <si>
    <t>They didn't do a great job with this presentation</t>
  </si>
  <si>
    <t>Gary - 24 yrs as Executive Director downtown Ithaca Alliance; JoAnn 13 yrs as City of Ithaca Director of Planning and Development</t>
  </si>
  <si>
    <t>very enthusiastic on comprehensive planning and Town of Ulysses project; many years of experience working with varied audiences, based on the Relevant experience and Team resumes</t>
  </si>
  <si>
    <t>Our only direct experience is the Ulysses presentation; was not well coordinated across the 4 principles, could have been smoother and more concise.</t>
  </si>
  <si>
    <t>demonstrated skill with smooth presentations</t>
  </si>
  <si>
    <t>very good interview presentation, perhaps need a different approach to engage varied audiences (rural residents and stakeholders), vs present to them; difficult to evaluate</t>
  </si>
  <si>
    <t>Poor presentation for experienced professionals; this skill would need to be worked on.</t>
  </si>
  <si>
    <t>Presentation skills were good during presentation, but response doesn't provide any indication</t>
  </si>
  <si>
    <t>No direct response to this question, outside of supporting PIP and multiple ways of engagement</t>
  </si>
  <si>
    <t>Layout of RFQ was engaging and clear</t>
  </si>
  <si>
    <t>I did not find their proposal clearly written</t>
  </si>
  <si>
    <t>Pg 42 thru 45 long records of successfully getting public projects approved and completed.</t>
  </si>
  <si>
    <t>Scope of Work descriptions followed sections of RFQ, helpful with evaluating specific responses and clarity on key tasks and principles leading them</t>
  </si>
  <si>
    <t>Typeset and layout not the smoothest format for reading</t>
  </si>
  <si>
    <t>well laid out, concise</t>
  </si>
  <si>
    <t>Written esponse was well put together</t>
  </si>
  <si>
    <t>Demonstrated experience in this in the RFQ</t>
  </si>
  <si>
    <t>RFQ was clear, well written</t>
  </si>
  <si>
    <t>planning projects that were hot topics in the community with varied opinions and completing them successfully</t>
  </si>
  <si>
    <t>I'm sure they have experience in this</t>
  </si>
  <si>
    <t>the 4 principals have over 10 years working together on projects</t>
  </si>
  <si>
    <t>extensive experience working with public groups</t>
  </si>
  <si>
    <t>cited that they feel a specialty of their team is reaching disparate community segments and groups; experience and former positions of some principles (Cornish as director of planning, City of Ithaca) would require good problem-solving and ability to address conflict</t>
  </si>
  <si>
    <t>My experience with this firm outside this application process suggests that they have strong capacity to do this</t>
  </si>
  <si>
    <t>Well documented understasning of local knowledge</t>
  </si>
  <si>
    <t>Maybe too familiar? They may be coming with their own preconceived notions</t>
  </si>
  <si>
    <t>All 3 have over 2 decades each working in Tompkins county</t>
  </si>
  <si>
    <t>All four members have worked locally</t>
  </si>
  <si>
    <t>All are from Tompkins County, so great local famliaty with the county generally</t>
  </si>
  <si>
    <t>Clear urban focus in all of their backgrounds, particularly in the principles from the firm that submitted the RFQ.</t>
  </si>
  <si>
    <t>Response identified key local issues - Cayuga Lake health, development pressures, housing needs</t>
  </si>
  <si>
    <t>No where near the experience level of CRRC with Tompkins county planning and other local issues.</t>
  </si>
  <si>
    <t>has worked with Ulysses on infrastructure and design projects</t>
  </si>
  <si>
    <t>no speciifed experince with Tompkins County initiatives and organizations</t>
  </si>
  <si>
    <t>Has extensive experience in Ulysses</t>
  </si>
  <si>
    <t>Familiarity with engineering within Town</t>
  </si>
  <si>
    <t>TC only mentioned once, how much interaction with public on Town issues?</t>
  </si>
  <si>
    <t>Layout was informative and accurate to RFQ, but more importantly designed for specific project</t>
  </si>
  <si>
    <t>Could have been written more clearly</t>
  </si>
  <si>
    <t>Both Gary and JoAnn have spent 20 years or more each executing comp plan goals</t>
  </si>
  <si>
    <t>The proposal was not as detailed as MRB's</t>
  </si>
  <si>
    <t>Proposal addressed all of the requested Scope of Work and Deliverables areas topic by topic; helpful in evaluating throroughness relative to requested information</t>
  </si>
  <si>
    <t>typeset and layout not the smoothest format for reading</t>
  </si>
  <si>
    <t>Proposal was clear, well written and thorough</t>
  </si>
  <si>
    <t>covered the requested points concisely</t>
  </si>
  <si>
    <t>Local-Can be more flexible with time</t>
  </si>
  <si>
    <t>Matt Horn Lives in Geneva, 40 minutes away</t>
  </si>
  <si>
    <t>Most team members will be commuting an hour or more to get to Town of Ulysses - direct contact is likely to be limited</t>
  </si>
  <si>
    <t>Team came together for this project, so a strong commitment to it; all principles live locally and stressed their availability and ability to adapt to outreach and communicaiton needs as they might evolve; timeline seems reasonable from final draft to adoption</t>
  </si>
  <si>
    <t>coordination across the 4 principles will be important to keeping on timeline</t>
  </si>
  <si>
    <t>large firm so many resources to draw on</t>
  </si>
  <si>
    <t>timeline seems a bit short / optimisitic with regard to time from finall draft to the Board to adoption (3 mo); all principles are located 1 hr or more away (planner sub is 3 hr); firm may have a lot of other competing projects / priorities since they are large and diverse in their services</t>
  </si>
  <si>
    <t>Schedule meets the steps outlined in the RFQ in a reasonable timeframe</t>
  </si>
  <si>
    <t>Schedule is a little longer than RFQ, however is reasonable</t>
  </si>
  <si>
    <t>Schedule of milestones is clear</t>
  </si>
  <si>
    <t>Concerned the schedule does not have wiggle room for EIS,</t>
  </si>
  <si>
    <t>Eenergy for this specific project was apparent. The different perspectives were heard and was nice to get feedback from each piece of the team.</t>
  </si>
  <si>
    <t>Eenergy stuck out and may have limited their effectiveness to communicate verbally</t>
  </si>
  <si>
    <t>All 4 have worked together for 15 years or more on a variety of public projects. All are enthusiastic to work on our comp plan.</t>
  </si>
  <si>
    <t>A solid presentation - but came across as just another contract for MRB</t>
  </si>
  <si>
    <t>All four members spoke there was no lead member</t>
  </si>
  <si>
    <t>The presentation was well done there was 1 lead member Who presented the proposal</t>
  </si>
  <si>
    <t>Lots of energy, engagement, enthusiasm from all 4 principles, relevant experience and expertise and value of that to Ulysses were apparent</t>
  </si>
  <si>
    <t>presentation was not well coordinated / rehearsed with the 4 principles, not well timed</t>
  </si>
  <si>
    <t>Very organized and well delivered powerpoint presentation</t>
  </si>
  <si>
    <t>only one of the two principles present was really engaged (the municipal services lead), the other expertise was engineering infrastructure.</t>
  </si>
  <si>
    <t>Could tell they work as a team</t>
  </si>
  <si>
    <t>A little scattered, were not able to complete presentation in the time alloted</t>
  </si>
  <si>
    <t>Professional, good presentation skills</t>
  </si>
  <si>
    <t>There may be a feeling of being too formal for some of Town residents, need to ensure create a welcoming environment</t>
  </si>
  <si>
    <t>Did not seem totally polished or practiced.</t>
  </si>
  <si>
    <t>Answers had good specific examples and gave some opportunities for forward thinking and planning for implementation</t>
  </si>
  <si>
    <t>Yes-They seemingly had the "right" answer for the questions we asked</t>
  </si>
  <si>
    <t>Some of the answers need follow through and we won’t know this until hired.</t>
  </si>
  <si>
    <t>All were eager to respond to questions. Gary managed the group to let the best qualified individual answer the question</t>
  </si>
  <si>
    <t>Matt Horn readily answered all questions</t>
  </si>
  <si>
    <t>Highland Planning is contracted by MRB to do their community outreach</t>
  </si>
  <si>
    <t>The lead member answered all questions</t>
  </si>
  <si>
    <t>Members had to decide on who would answer the question there was no lead member</t>
  </si>
  <si>
    <t>responses were on target to questions and clear</t>
  </si>
  <si>
    <t>responses were on target and concise</t>
  </si>
  <si>
    <t>Answered the questions well, showed desire to learn about Town and its people</t>
  </si>
  <si>
    <t>A little scattered, multiple questions were addressed by multiple people and almost to each other rather than committee</t>
  </si>
  <si>
    <t>MH directly answered questions, a lot of times with new information from presentation or added to information</t>
  </si>
  <si>
    <t>Only responses from MH, the planner and public engagement staff were not present</t>
  </si>
  <si>
    <t>Overall Greatest Strengths of the Consultant Team</t>
  </si>
  <si>
    <t>Overall Greatest Concerns with the Consultant Team</t>
  </si>
  <si>
    <t>Other Comments</t>
  </si>
  <si>
    <t>the clear home-town advantage goes to CRRC with their intimate understanding of the local community</t>
  </si>
  <si>
    <t>The obvious standout is that MRB knows how to engage an audience. Overall though, I think MRB gets my vote b/c of their experience in doing similar work and ability to present the information in a clear and convincing way, in
their proposal, slides and in-person presentation. Based on what I've seen, I believe MRB would do a better job at this. They also have a large budget line ($30K+) for engagement and I don't see a line item for this in CRRC's budget.</t>
  </si>
  <si>
    <t>In terms of work experience, I agree that either group would likely get the job done. Engagement and clear communication is pretty high on my list of priorities - I have no doubt that the residents of Ulysses already have thoughts and ideas and the desire to communicate their aspirations for the town, the challenge will be to draw the public into the conversation and be able to analyze and synthesize the information in a way that makes sense and provides us with a direction forward. Really exciting to have two good candidates!</t>
  </si>
  <si>
    <t>In their letter with their proposal, they focused on development. They seem to have an urban rather than rural focus.</t>
  </si>
  <si>
    <t>They seem like an enthusiastic group of talented individuals. They are very familiar with our area, which could be a positive or negative. I am very
intrigued by WPD especially, and all the projects they have been involved in.</t>
  </si>
  <si>
    <t>Overall, I found the communication style of MRB, both the written proposal and in their presentations, more concise and clear than that of CRRC, and I think this is critical in the whole Comprehensive Plan process.</t>
  </si>
  <si>
    <t>CRRC is genuinely excited to work with Town of Ulysses to update our comp plan. All 4 principles have a long history of working inTompkins county. Gary and JoAnn have both been thru our steering committees current position of putting together comp plans from
the perspective of the group tasked with executing the plan (Gary - Ithaca Commons; Downtown Ithaca 2020 plan. JoAnn - Ithaca city 2015 comp plan. All 4 are local - so in person meetings or community outreach can reasonably be supported.</t>
  </si>
  <si>
    <t>small team - loss of any of the 4 principles could significantly impact their ability to complete our project.</t>
  </si>
  <si>
    <t>Large company with in place back-ups for any one individual. Proven ability to complete comp plan updates (town of Ontario; Village of Hilton; Town of Bethlehem)</t>
  </si>
  <si>
    <t>Lack of local planning experience with Tompkins county. Travel distance for any direct contact or public engagement.</t>
  </si>
  <si>
    <t>both would likely do a good job and neither do I consider unacceptable</t>
  </si>
  <si>
    <t>strong history of focusing on urban settngs (at least no examples of rural situations were discussed). However they spent most of their time talking about how well they work as a team, and although locally based, they didn’t really list out the issues that are relevant to Ulysses. I thought it was a poor use of their allotted time, which may not bode well for the products we hope to get from them.</t>
  </si>
  <si>
    <t>The team consists of 4 local principles, with very many years of collective and directly relevant experience with municipal / public projects and public engagement related to planning who came together for this project and demonstrates strong commitment and enthusiasm for it; all attended the interview, one is also a local farmer, which could be a strength in engaging that critical group in Ulysses. Team has strong familiarity with County-level resources and relevant planning documents, and regularly recognized the Ulysses 2009 plan as a baseline and context for an update.</t>
  </si>
  <si>
    <t>They are a large and well-established firm in the region and so have diverse resources they manage, and can bring to bear; they are skilled at producing clearly laid out proposals and presentations; interview presentation was well-organized and well-timed (but also done by only one person). They have done 2 Comp Plan updates in the last 3 years, that we can look at to directly judge the type of product we would get.</t>
  </si>
  <si>
    <t>While they have individually worked on Comprehensive Plans and components of one, the principles have never done a Comprehensive Plan as a team, so there is no product to evaluate relative to our needs. The interview presentation was not well organized across the 4 presenters to be smooth and concise; coordination will be important to keeping on a timeline and with leading different focus groups.</t>
  </si>
  <si>
    <t>Planning is not a primary focus, and no planners attended the interview, though those subcontractors (from Albany) will be the ones doing the public outreach and community engagement, which is crucial to success. Firm is strong on municipal service needs and is
engineering-oriented (infrastructure, grant funding, facility design). As the engineer for the Town, they are engaged in several of the above type of projects; a more non-aligned and more planning-focused consultant is, in my view, better suited to ensure fresh ideas and breadth of perspective in the CP update process.</t>
  </si>
  <si>
    <t>consists of all planners, have been doing this work for decades with lots of experience at economic development and revitalizalion</t>
  </si>
  <si>
    <t>All members local and present to really want to be involved as this is their community as well. Years of diverse experience. Seem genuinely excited.</t>
  </si>
  <si>
    <t>Group of 4 have not work all together on a project.</t>
  </si>
  <si>
    <t>Very large group that has done this type of work a lot.</t>
  </si>
  <si>
    <t>Is this just another project for them? Large group and we will develop a relationship with a lead point person or persons?</t>
  </si>
  <si>
    <t>Weaver, Alison</t>
  </si>
  <si>
    <t>Weatherby, Liz</t>
  </si>
  <si>
    <t>Schneider, Rebecca</t>
  </si>
  <si>
    <t>Olson, Katelin</t>
  </si>
  <si>
    <t>Marino, Roxanne</t>
  </si>
  <si>
    <t>Klein, Mo</t>
  </si>
  <si>
    <t>Klankowski, Karl</t>
  </si>
  <si>
    <t>Hanson, Rose</t>
  </si>
  <si>
    <t>DiPetta, Ann</t>
  </si>
  <si>
    <t>Basilius,Tai</t>
  </si>
  <si>
    <t>Overall Total Scores</t>
  </si>
  <si>
    <t>Overall Total Average of Scores</t>
  </si>
  <si>
    <t>Overall Total Modified Mean Scores</t>
  </si>
  <si>
    <t>I liked that MRB focused more on the process of the Comp Plan, talking about their approach and giving examples of how they worked with a steering committee in Ontario that had different ideas and how they dealt with different viewpoints and wound up with a unified
community vision. Their presentation/PPT focused on environmental stewardship and protecting the lake, while acknowledging the need to deal with pressures of growth.</t>
  </si>
  <si>
    <t>I felt MRB is the better candidate for these reasons:
- they did a much better job at identifying the key features and strengths of Ulysses that should be considered, for example, highlighting environmental stewardship, unmatched rural settng and quality of life;
- although strongly an engineering firm, they partner with Highland Planning Company who are experienced at stakeholder engagement , and have considerable experience developing comprehensive plans, including the example from Ontario
- I like that they emphasize a good comprehensive plan should be intentional and help market who we want to be - Very experienced with Ulysses and across the state
- Professional and polished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</si>
</sst>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1"/>
      <color theme="1"/>
      <name val="Calibri"/>
      <family val="2"/>
    </font>
    <font>
      <sz val="11"/>
      <color theme="1"/>
      <name val="Calibri"/>
      <family val="2"/>
    </font>
    <font>
      <b/>
      <sz val="16"/>
      <color theme="1"/>
      <name val="Calibri"/>
      <family val="2"/>
    </font>
    <font>
      <b/>
      <sz val="14"/>
      <color theme="1"/>
      <name val="Calibri"/>
      <family val="2"/>
    </font>
    <font>
      <b/>
      <sz val="20"/>
      <color theme="1"/>
      <name val="Calibri"/>
      <family val="2"/>
    </font>
    <font>
      <sz val="14"/>
      <color theme="1"/>
      <name val="Calibri"/>
      <family val="2"/>
    </font>
  </fonts>
  <fills count="23">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89999084444715716"/>
        <bgColor indexed="64"/>
      </patternFill>
    </fill>
    <fill>
      <patternFill patternType="solid">
        <fgColor theme="3" tint="0.74999237037263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CC66"/>
        <bgColor indexed="64"/>
      </patternFill>
    </fill>
    <fill>
      <patternFill patternType="solid">
        <fgColor rgb="FFFFE7B7"/>
        <bgColor indexed="64"/>
      </patternFill>
    </fill>
    <fill>
      <patternFill patternType="solid">
        <fgColor rgb="FF66FFCC"/>
        <bgColor indexed="64"/>
      </patternFill>
    </fill>
    <fill>
      <patternFill patternType="solid">
        <fgColor rgb="FFC1FFEA"/>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40">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wrapText="1"/>
    </xf>
    <xf numFmtId="0" fontId="2" fillId="0" borderId="1" xfId="0" applyFont="1" applyBorder="1"/>
    <xf numFmtId="0" fontId="2" fillId="0" borderId="0" xfId="0" applyFont="1" applyAlignment="1">
      <alignment horizontal="center"/>
    </xf>
    <xf numFmtId="0" fontId="2" fillId="2" borderId="1" xfId="0" applyFont="1" applyFill="1" applyBorder="1" applyAlignment="1">
      <alignment wrapText="1"/>
    </xf>
    <xf numFmtId="0" fontId="2" fillId="2" borderId="1" xfId="0" applyFont="1" applyFill="1" applyBorder="1"/>
    <xf numFmtId="0" fontId="2" fillId="7" borderId="6" xfId="0" applyFont="1" applyFill="1" applyBorder="1"/>
    <xf numFmtId="0" fontId="2" fillId="7" borderId="7" xfId="0" applyFont="1" applyFill="1" applyBorder="1" applyAlignment="1">
      <alignment horizontal="center"/>
    </xf>
    <xf numFmtId="0" fontId="2" fillId="7" borderId="5" xfId="0" applyFont="1" applyFill="1" applyBorder="1"/>
    <xf numFmtId="0" fontId="2" fillId="0" borderId="2" xfId="0" applyFont="1" applyBorder="1" applyAlignment="1">
      <alignment wrapText="1"/>
    </xf>
    <xf numFmtId="0" fontId="2" fillId="0" borderId="8" xfId="0" applyFont="1" applyBorder="1"/>
    <xf numFmtId="0" fontId="2" fillId="0" borderId="9" xfId="0" applyFont="1" applyBorder="1"/>
    <xf numFmtId="0" fontId="2" fillId="0" borderId="10" xfId="0" applyFont="1" applyBorder="1" applyAlignment="1">
      <alignment horizontal="center"/>
    </xf>
    <xf numFmtId="0" fontId="2" fillId="0" borderId="11"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3" fillId="0" borderId="0" xfId="0" applyFont="1" applyAlignment="1">
      <alignment wrapText="1"/>
    </xf>
    <xf numFmtId="1" fontId="1" fillId="0" borderId="0" xfId="0" applyNumberFormat="1" applyFont="1" applyAlignment="1">
      <alignment horizontal="center"/>
    </xf>
    <xf numFmtId="0" fontId="2" fillId="7" borderId="9" xfId="0" applyFont="1" applyFill="1" applyBorder="1"/>
    <xf numFmtId="0" fontId="2" fillId="7" borderId="10" xfId="0" applyFont="1" applyFill="1" applyBorder="1" applyAlignment="1">
      <alignment horizontal="center"/>
    </xf>
    <xf numFmtId="0" fontId="2" fillId="7" borderId="8" xfId="0" applyFont="1" applyFill="1" applyBorder="1"/>
    <xf numFmtId="0" fontId="2" fillId="2" borderId="2" xfId="0" applyFont="1" applyFill="1" applyBorder="1" applyAlignment="1">
      <alignment wrapText="1"/>
    </xf>
    <xf numFmtId="0" fontId="2" fillId="2" borderId="17" xfId="0" applyFont="1" applyFill="1" applyBorder="1" applyAlignment="1">
      <alignment wrapText="1"/>
    </xf>
    <xf numFmtId="0" fontId="2" fillId="2" borderId="11" xfId="0" applyFont="1" applyFill="1" applyBorder="1"/>
    <xf numFmtId="0" fontId="2" fillId="0" borderId="11" xfId="0" applyFont="1" applyBorder="1" applyAlignment="1">
      <alignment wrapText="1"/>
    </xf>
    <xf numFmtId="0" fontId="2" fillId="2" borderId="11" xfId="0" applyFont="1" applyFill="1" applyBorder="1" applyAlignment="1">
      <alignment wrapText="1"/>
    </xf>
    <xf numFmtId="0" fontId="2" fillId="2" borderId="19" xfId="0" applyFont="1" applyFill="1" applyBorder="1" applyAlignment="1">
      <alignment wrapText="1"/>
    </xf>
    <xf numFmtId="0" fontId="2" fillId="2" borderId="20" xfId="0" applyFont="1" applyFill="1" applyBorder="1"/>
    <xf numFmtId="0" fontId="2" fillId="2" borderId="16" xfId="0" applyFont="1" applyFill="1" applyBorder="1" applyAlignment="1">
      <alignment wrapText="1"/>
    </xf>
    <xf numFmtId="0" fontId="2" fillId="2" borderId="3" xfId="0" applyFont="1" applyFill="1" applyBorder="1" applyAlignment="1">
      <alignment wrapText="1"/>
    </xf>
    <xf numFmtId="0" fontId="1" fillId="7" borderId="4" xfId="0" applyFont="1" applyFill="1" applyBorder="1" applyAlignment="1">
      <alignment wrapText="1"/>
    </xf>
    <xf numFmtId="0" fontId="2" fillId="2" borderId="16" xfId="0" applyFont="1" applyFill="1" applyBorder="1" applyAlignment="1">
      <alignment vertical="top"/>
    </xf>
    <xf numFmtId="0" fontId="2" fillId="0" borderId="11" xfId="0" applyFont="1" applyBorder="1" applyAlignment="1">
      <alignment vertical="top" wrapText="1"/>
    </xf>
    <xf numFmtId="0" fontId="2" fillId="2" borderId="1" xfId="0" applyFont="1" applyFill="1" applyBorder="1" applyAlignment="1">
      <alignment vertical="top"/>
    </xf>
    <xf numFmtId="0" fontId="2" fillId="2" borderId="11" xfId="0" applyFont="1" applyFill="1" applyBorder="1" applyAlignment="1">
      <alignment vertical="top" wrapText="1"/>
    </xf>
    <xf numFmtId="0" fontId="2" fillId="2" borderId="1" xfId="0" applyFont="1" applyFill="1" applyBorder="1" applyAlignment="1">
      <alignment vertical="top" wrapText="1"/>
    </xf>
    <xf numFmtId="0" fontId="1" fillId="0" borderId="0" xfId="0" applyFont="1" applyAlignment="1">
      <alignment wrapText="1"/>
    </xf>
    <xf numFmtId="0" fontId="2" fillId="2" borderId="20" xfId="0" applyFont="1" applyFill="1" applyBorder="1" applyAlignment="1">
      <alignment wrapText="1"/>
    </xf>
    <xf numFmtId="0" fontId="1" fillId="0" borderId="11" xfId="0" applyFont="1" applyBorder="1" applyAlignment="1">
      <alignment horizontal="center"/>
    </xf>
    <xf numFmtId="0" fontId="1" fillId="0" borderId="1" xfId="0" applyFont="1" applyBorder="1" applyAlignment="1">
      <alignment horizontal="center"/>
    </xf>
    <xf numFmtId="0" fontId="1" fillId="10" borderId="4" xfId="0" applyFont="1" applyFill="1" applyBorder="1" applyAlignment="1">
      <alignment wrapText="1"/>
    </xf>
    <xf numFmtId="0" fontId="2" fillId="10" borderId="5" xfId="0" applyFont="1" applyFill="1" applyBorder="1"/>
    <xf numFmtId="0" fontId="2" fillId="10" borderId="6" xfId="0" applyFont="1" applyFill="1" applyBorder="1"/>
    <xf numFmtId="0" fontId="2" fillId="10" borderId="7" xfId="0" applyFont="1" applyFill="1" applyBorder="1" applyAlignment="1">
      <alignment horizontal="center"/>
    </xf>
    <xf numFmtId="0" fontId="4" fillId="0" borderId="0" xfId="0" applyFont="1" applyAlignment="1">
      <alignment wrapText="1"/>
    </xf>
    <xf numFmtId="0" fontId="6" fillId="0" borderId="0" xfId="0" applyFont="1"/>
    <xf numFmtId="1" fontId="4" fillId="0" borderId="0" xfId="0" applyNumberFormat="1" applyFont="1" applyAlignment="1">
      <alignment horizontal="center"/>
    </xf>
    <xf numFmtId="0" fontId="4" fillId="0" borderId="22" xfId="0" applyFont="1" applyBorder="1" applyAlignment="1">
      <alignment wrapText="1"/>
    </xf>
    <xf numFmtId="0" fontId="2" fillId="0" borderId="22" xfId="0" applyFont="1" applyBorder="1" applyAlignment="1">
      <alignment horizontal="center"/>
    </xf>
    <xf numFmtId="0" fontId="2" fillId="2" borderId="17" xfId="0" applyFont="1" applyFill="1" applyBorder="1" applyAlignment="1">
      <alignment vertical="top"/>
    </xf>
    <xf numFmtId="0" fontId="2" fillId="2" borderId="16"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vertical="top"/>
    </xf>
    <xf numFmtId="0" fontId="2" fillId="2" borderId="18" xfId="0" applyFont="1" applyFill="1" applyBorder="1" applyAlignment="1">
      <alignment horizontal="center" vertical="top"/>
    </xf>
    <xf numFmtId="0" fontId="2" fillId="0" borderId="12" xfId="0" applyFont="1" applyBorder="1" applyAlignment="1">
      <alignment horizontal="center" vertical="top"/>
    </xf>
    <xf numFmtId="0" fontId="2" fillId="2" borderId="12" xfId="0" applyFont="1" applyFill="1" applyBorder="1" applyAlignment="1">
      <alignment horizontal="center" vertical="top"/>
    </xf>
    <xf numFmtId="0" fontId="2" fillId="2" borderId="21" xfId="0" applyFont="1" applyFill="1" applyBorder="1" applyAlignment="1">
      <alignment horizontal="center" vertical="top"/>
    </xf>
    <xf numFmtId="0" fontId="2" fillId="0" borderId="1" xfId="0" applyFont="1" applyBorder="1" applyAlignment="1">
      <alignment vertical="top"/>
    </xf>
    <xf numFmtId="0" fontId="2" fillId="2" borderId="19" xfId="0" applyFont="1" applyFill="1" applyBorder="1" applyAlignment="1">
      <alignment vertical="top" wrapText="1"/>
    </xf>
    <xf numFmtId="0" fontId="2" fillId="2" borderId="20" xfId="0" applyFont="1" applyFill="1" applyBorder="1" applyAlignment="1">
      <alignment vertical="top"/>
    </xf>
    <xf numFmtId="0" fontId="1" fillId="0" borderId="0" xfId="0" applyFont="1"/>
    <xf numFmtId="0" fontId="1" fillId="6" borderId="4" xfId="0" applyFont="1" applyFill="1" applyBorder="1" applyAlignment="1">
      <alignment wrapText="1"/>
    </xf>
    <xf numFmtId="0" fontId="1" fillId="6" borderId="5" xfId="0" applyFont="1" applyFill="1" applyBorder="1" applyAlignment="1">
      <alignment wrapText="1"/>
    </xf>
    <xf numFmtId="0" fontId="2" fillId="6" borderId="5" xfId="0" applyFont="1" applyFill="1" applyBorder="1"/>
    <xf numFmtId="0" fontId="2" fillId="6" borderId="6" xfId="0" applyFont="1" applyFill="1" applyBorder="1"/>
    <xf numFmtId="0" fontId="2" fillId="6" borderId="7" xfId="0" applyFont="1" applyFill="1" applyBorder="1"/>
    <xf numFmtId="0" fontId="1" fillId="0" borderId="0" xfId="0" applyFont="1" applyAlignment="1">
      <alignment horizontal="right" wrapText="1"/>
    </xf>
    <xf numFmtId="0" fontId="1" fillId="0" borderId="2" xfId="0" applyFont="1" applyBorder="1" applyAlignment="1">
      <alignment wrapText="1"/>
    </xf>
    <xf numFmtId="0" fontId="1" fillId="0" borderId="12" xfId="0" applyFont="1" applyBorder="1" applyAlignment="1">
      <alignment horizontal="center"/>
    </xf>
    <xf numFmtId="0" fontId="2" fillId="0" borderId="12" xfId="0" applyFont="1" applyBorder="1"/>
    <xf numFmtId="0" fontId="2" fillId="11" borderId="16" xfId="0" applyFont="1" applyFill="1" applyBorder="1" applyAlignment="1">
      <alignment vertical="top"/>
    </xf>
    <xf numFmtId="0" fontId="2" fillId="11" borderId="17" xfId="0" applyFont="1" applyFill="1" applyBorder="1" applyAlignment="1">
      <alignment vertical="top"/>
    </xf>
    <xf numFmtId="0" fontId="2" fillId="11" borderId="18" xfId="0" applyFont="1" applyFill="1" applyBorder="1" applyAlignment="1">
      <alignment vertical="top"/>
    </xf>
    <xf numFmtId="0" fontId="2" fillId="11" borderId="16" xfId="0" applyFont="1" applyFill="1" applyBorder="1" applyAlignment="1">
      <alignment vertical="top" wrapText="1"/>
    </xf>
    <xf numFmtId="0" fontId="2" fillId="0" borderId="11" xfId="0" applyFont="1" applyBorder="1" applyAlignment="1">
      <alignment vertical="top"/>
    </xf>
    <xf numFmtId="0" fontId="2" fillId="0" borderId="12" xfId="0" applyFont="1" applyBorder="1" applyAlignment="1">
      <alignment vertical="top"/>
    </xf>
    <xf numFmtId="0" fontId="2" fillId="11" borderId="11" xfId="0" applyFont="1" applyFill="1" applyBorder="1" applyAlignment="1">
      <alignment vertical="top"/>
    </xf>
    <xf numFmtId="0" fontId="2" fillId="11" borderId="1" xfId="0" applyFont="1" applyFill="1" applyBorder="1" applyAlignment="1">
      <alignment vertical="top"/>
    </xf>
    <xf numFmtId="0" fontId="2" fillId="11" borderId="12" xfId="0" applyFont="1" applyFill="1" applyBorder="1" applyAlignment="1">
      <alignment vertical="top"/>
    </xf>
    <xf numFmtId="0" fontId="2" fillId="11" borderId="11" xfId="0" applyFont="1" applyFill="1" applyBorder="1" applyAlignment="1">
      <alignment vertical="top" wrapText="1"/>
    </xf>
    <xf numFmtId="0" fontId="2" fillId="11" borderId="1" xfId="0" applyFont="1" applyFill="1" applyBorder="1" applyAlignment="1">
      <alignment vertical="top" wrapText="1"/>
    </xf>
    <xf numFmtId="0" fontId="2" fillId="11" borderId="19" xfId="0" applyFont="1" applyFill="1" applyBorder="1" applyAlignment="1">
      <alignment vertical="top" wrapText="1"/>
    </xf>
    <xf numFmtId="0" fontId="2" fillId="11" borderId="20" xfId="0" applyFont="1" applyFill="1" applyBorder="1" applyAlignment="1">
      <alignment vertical="top" wrapText="1"/>
    </xf>
    <xf numFmtId="0" fontId="2" fillId="11" borderId="21" xfId="0" applyFont="1" applyFill="1" applyBorder="1" applyAlignment="1">
      <alignment vertical="top"/>
    </xf>
    <xf numFmtId="0" fontId="2" fillId="0" borderId="0" xfId="0" applyFont="1" applyAlignment="1">
      <alignment vertical="top" wrapText="1"/>
    </xf>
    <xf numFmtId="1" fontId="1" fillId="0" borderId="0" xfId="0" applyNumberFormat="1" applyFont="1" applyAlignment="1">
      <alignment vertical="top"/>
    </xf>
    <xf numFmtId="0" fontId="2" fillId="0" borderId="23" xfId="0" applyFont="1" applyBorder="1"/>
    <xf numFmtId="0" fontId="2" fillId="0" borderId="24" xfId="0" applyFont="1" applyBorder="1"/>
    <xf numFmtId="0" fontId="1" fillId="0" borderId="12" xfId="0" applyFont="1" applyBorder="1"/>
    <xf numFmtId="0" fontId="2" fillId="0" borderId="15" xfId="0" applyFont="1" applyBorder="1"/>
    <xf numFmtId="0" fontId="2" fillId="11" borderId="20" xfId="0" applyFont="1" applyFill="1" applyBorder="1" applyAlignment="1">
      <alignment vertical="top"/>
    </xf>
    <xf numFmtId="0" fontId="2" fillId="11" borderId="17" xfId="0" applyFont="1" applyFill="1" applyBorder="1" applyAlignment="1">
      <alignment vertical="top" wrapText="1"/>
    </xf>
    <xf numFmtId="1" fontId="1" fillId="0" borderId="0" xfId="0" applyNumberFormat="1" applyFont="1"/>
    <xf numFmtId="0" fontId="2" fillId="13" borderId="5" xfId="0" applyFont="1" applyFill="1" applyBorder="1"/>
    <xf numFmtId="0" fontId="2" fillId="13" borderId="6" xfId="0" applyFont="1" applyFill="1" applyBorder="1"/>
    <xf numFmtId="0" fontId="2" fillId="13" borderId="7" xfId="0" applyFont="1" applyFill="1" applyBorder="1"/>
    <xf numFmtId="0" fontId="1" fillId="13" borderId="4" xfId="0" applyFont="1" applyFill="1" applyBorder="1" applyAlignment="1">
      <alignment wrapText="1"/>
    </xf>
    <xf numFmtId="0" fontId="2" fillId="3" borderId="16" xfId="0" applyFont="1" applyFill="1" applyBorder="1" applyAlignment="1">
      <alignment vertical="top" wrapText="1"/>
    </xf>
    <xf numFmtId="0" fontId="2" fillId="3" borderId="17" xfId="0" applyFont="1" applyFill="1" applyBorder="1" applyAlignment="1">
      <alignment vertical="top" wrapText="1"/>
    </xf>
    <xf numFmtId="0" fontId="2" fillId="3" borderId="18" xfId="0" applyFont="1" applyFill="1" applyBorder="1" applyAlignment="1">
      <alignment vertical="top"/>
    </xf>
    <xf numFmtId="0" fontId="2" fillId="3" borderId="11" xfId="0" applyFont="1" applyFill="1" applyBorder="1" applyAlignment="1">
      <alignment vertical="top" wrapText="1"/>
    </xf>
    <xf numFmtId="0" fontId="2" fillId="3" borderId="1" xfId="0" applyFont="1" applyFill="1" applyBorder="1" applyAlignment="1">
      <alignment vertical="top" wrapText="1"/>
    </xf>
    <xf numFmtId="0" fontId="2" fillId="3" borderId="12" xfId="0" applyFont="1" applyFill="1" applyBorder="1" applyAlignment="1">
      <alignment vertical="top"/>
    </xf>
    <xf numFmtId="0" fontId="2" fillId="3" borderId="11" xfId="0" applyFont="1" applyFill="1" applyBorder="1" applyAlignment="1">
      <alignment vertical="top"/>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xf>
    <xf numFmtId="0" fontId="1" fillId="13" borderId="4" xfId="0" applyFont="1" applyFill="1" applyBorder="1" applyAlignment="1">
      <alignment vertical="top" wrapText="1"/>
    </xf>
    <xf numFmtId="0" fontId="2" fillId="3" borderId="16" xfId="0" applyFont="1" applyFill="1" applyBorder="1" applyAlignment="1">
      <alignment vertical="top"/>
    </xf>
    <xf numFmtId="0" fontId="2" fillId="3" borderId="17" xfId="0" applyFont="1" applyFill="1" applyBorder="1" applyAlignment="1">
      <alignment vertical="top"/>
    </xf>
    <xf numFmtId="0" fontId="2" fillId="3" borderId="1" xfId="0" applyFont="1" applyFill="1" applyBorder="1" applyAlignment="1">
      <alignment vertical="top"/>
    </xf>
    <xf numFmtId="0" fontId="2" fillId="3" borderId="19" xfId="0" applyFont="1" applyFill="1" applyBorder="1" applyAlignment="1">
      <alignment vertical="top"/>
    </xf>
    <xf numFmtId="0" fontId="2" fillId="3" borderId="20" xfId="0" applyFont="1" applyFill="1" applyBorder="1" applyAlignment="1">
      <alignment vertical="top"/>
    </xf>
    <xf numFmtId="0" fontId="2" fillId="0" borderId="25" xfId="0" applyFont="1" applyBorder="1"/>
    <xf numFmtId="0" fontId="2" fillId="13" borderId="26" xfId="0" applyFont="1" applyFill="1" applyBorder="1"/>
    <xf numFmtId="0" fontId="2" fillId="13" borderId="27" xfId="0" applyFont="1" applyFill="1" applyBorder="1"/>
    <xf numFmtId="0" fontId="2" fillId="13" borderId="28" xfId="0" applyFont="1" applyFill="1" applyBorder="1"/>
    <xf numFmtId="0" fontId="2" fillId="3" borderId="0" xfId="0" applyFont="1" applyFill="1" applyAlignment="1">
      <alignment vertical="top"/>
    </xf>
    <xf numFmtId="0" fontId="2" fillId="3" borderId="29" xfId="0" applyFont="1" applyFill="1" applyBorder="1" applyAlignment="1">
      <alignment vertical="top" wrapText="1"/>
    </xf>
    <xf numFmtId="0" fontId="2" fillId="3" borderId="30" xfId="0" applyFont="1" applyFill="1" applyBorder="1" applyAlignment="1">
      <alignment vertical="top"/>
    </xf>
    <xf numFmtId="0" fontId="2" fillId="0" borderId="31" xfId="0" applyFont="1" applyBorder="1"/>
    <xf numFmtId="0" fontId="2" fillId="0" borderId="32" xfId="0" applyFont="1" applyBorder="1"/>
    <xf numFmtId="0" fontId="2" fillId="0" borderId="10" xfId="0" applyFont="1" applyBorder="1"/>
    <xf numFmtId="1" fontId="1" fillId="0" borderId="25" xfId="0" applyNumberFormat="1" applyFont="1" applyBorder="1"/>
    <xf numFmtId="0" fontId="1" fillId="0" borderId="32" xfId="0" applyFont="1" applyBorder="1"/>
    <xf numFmtId="0" fontId="2" fillId="4" borderId="1" xfId="0" applyFont="1" applyFill="1" applyBorder="1" applyAlignment="1">
      <alignment vertical="top" wrapText="1"/>
    </xf>
    <xf numFmtId="0" fontId="2" fillId="4" borderId="1" xfId="0" applyFont="1" applyFill="1" applyBorder="1" applyAlignment="1">
      <alignment vertical="top"/>
    </xf>
    <xf numFmtId="0" fontId="2" fillId="4" borderId="16" xfId="0" applyFont="1" applyFill="1" applyBorder="1" applyAlignment="1">
      <alignment vertical="top" wrapText="1"/>
    </xf>
    <xf numFmtId="0" fontId="2" fillId="4" borderId="17" xfId="0" applyFont="1" applyFill="1" applyBorder="1" applyAlignment="1">
      <alignment vertical="top"/>
    </xf>
    <xf numFmtId="0" fontId="2" fillId="4" borderId="18" xfId="0" applyFont="1" applyFill="1" applyBorder="1" applyAlignment="1">
      <alignment vertical="top"/>
    </xf>
    <xf numFmtId="0" fontId="2" fillId="4" borderId="11" xfId="0" applyFont="1" applyFill="1" applyBorder="1" applyAlignment="1">
      <alignment vertical="top" wrapText="1"/>
    </xf>
    <xf numFmtId="0" fontId="2" fillId="4" borderId="12" xfId="0" applyFont="1" applyFill="1" applyBorder="1" applyAlignment="1">
      <alignment vertical="top"/>
    </xf>
    <xf numFmtId="0" fontId="2" fillId="4" borderId="19" xfId="0" applyFont="1" applyFill="1" applyBorder="1" applyAlignment="1">
      <alignment vertical="top" wrapText="1"/>
    </xf>
    <xf numFmtId="0" fontId="2" fillId="4" borderId="20" xfId="0" applyFont="1" applyFill="1" applyBorder="1" applyAlignment="1">
      <alignment vertical="top" wrapText="1"/>
    </xf>
    <xf numFmtId="0" fontId="2" fillId="4" borderId="21" xfId="0" applyFont="1" applyFill="1" applyBorder="1" applyAlignment="1">
      <alignment vertical="top"/>
    </xf>
    <xf numFmtId="0" fontId="2" fillId="4" borderId="16" xfId="0" applyFont="1" applyFill="1" applyBorder="1" applyAlignment="1">
      <alignment vertical="top"/>
    </xf>
    <xf numFmtId="0" fontId="2" fillId="4" borderId="11" xfId="0" applyFont="1" applyFill="1" applyBorder="1" applyAlignment="1">
      <alignment vertical="top"/>
    </xf>
    <xf numFmtId="0" fontId="4" fillId="0" borderId="0" xfId="0" applyFont="1"/>
    <xf numFmtId="0" fontId="1" fillId="0" borderId="33" xfId="0" applyFont="1" applyBorder="1" applyAlignment="1">
      <alignment horizontal="center"/>
    </xf>
    <xf numFmtId="0" fontId="2" fillId="16" borderId="16" xfId="0" applyFont="1" applyFill="1" applyBorder="1" applyAlignment="1">
      <alignment wrapText="1"/>
    </xf>
    <xf numFmtId="0" fontId="2" fillId="16" borderId="17" xfId="0" applyFont="1" applyFill="1" applyBorder="1"/>
    <xf numFmtId="0" fontId="2" fillId="16" borderId="18" xfId="0" applyFont="1" applyFill="1" applyBorder="1"/>
    <xf numFmtId="0" fontId="2" fillId="16" borderId="16" xfId="0" applyFont="1" applyFill="1" applyBorder="1"/>
    <xf numFmtId="0" fontId="2" fillId="16" borderId="11" xfId="0" applyFont="1" applyFill="1" applyBorder="1"/>
    <xf numFmtId="0" fontId="2" fillId="16" borderId="1" xfId="0" applyFont="1" applyFill="1" applyBorder="1"/>
    <xf numFmtId="0" fontId="2" fillId="16" borderId="12" xfId="0" applyFont="1" applyFill="1" applyBorder="1"/>
    <xf numFmtId="0" fontId="2" fillId="16" borderId="11" xfId="0" applyFont="1" applyFill="1" applyBorder="1" applyAlignment="1">
      <alignment wrapText="1"/>
    </xf>
    <xf numFmtId="0" fontId="2" fillId="16" borderId="1" xfId="0" applyFont="1" applyFill="1" applyBorder="1" applyAlignment="1">
      <alignment wrapText="1"/>
    </xf>
    <xf numFmtId="0" fontId="2" fillId="16" borderId="19" xfId="0" applyFont="1" applyFill="1" applyBorder="1" applyAlignment="1">
      <alignment wrapText="1"/>
    </xf>
    <xf numFmtId="0" fontId="2" fillId="16" borderId="20" xfId="0" applyFont="1" applyFill="1" applyBorder="1" applyAlignment="1">
      <alignment wrapText="1"/>
    </xf>
    <xf numFmtId="0" fontId="2" fillId="16" borderId="21" xfId="0" applyFont="1" applyFill="1" applyBorder="1"/>
    <xf numFmtId="0" fontId="2" fillId="16" borderId="19" xfId="0" applyFont="1" applyFill="1" applyBorder="1"/>
    <xf numFmtId="0" fontId="2" fillId="16" borderId="20" xfId="0" applyFont="1" applyFill="1" applyBorder="1"/>
    <xf numFmtId="0" fontId="2" fillId="18" borderId="16" xfId="0" applyFont="1" applyFill="1" applyBorder="1" applyAlignment="1">
      <alignment vertical="top" wrapText="1"/>
    </xf>
    <xf numFmtId="0" fontId="2" fillId="18" borderId="17" xfId="0" applyFont="1" applyFill="1" applyBorder="1" applyAlignment="1">
      <alignment vertical="top"/>
    </xf>
    <xf numFmtId="0" fontId="2" fillId="18" borderId="18" xfId="0" applyFont="1" applyFill="1" applyBorder="1" applyAlignment="1">
      <alignment vertical="top"/>
    </xf>
    <xf numFmtId="0" fontId="2" fillId="18" borderId="16" xfId="0" applyFont="1" applyFill="1" applyBorder="1" applyAlignment="1">
      <alignment vertical="top"/>
    </xf>
    <xf numFmtId="0" fontId="2" fillId="18" borderId="11" xfId="0" applyFont="1" applyFill="1" applyBorder="1" applyAlignment="1">
      <alignment vertical="top"/>
    </xf>
    <xf numFmtId="0" fontId="2" fillId="18" borderId="1" xfId="0" applyFont="1" applyFill="1" applyBorder="1" applyAlignment="1">
      <alignment vertical="top"/>
    </xf>
    <xf numFmtId="0" fontId="2" fillId="18" borderId="12" xfId="0" applyFont="1" applyFill="1" applyBorder="1" applyAlignment="1">
      <alignment vertical="top"/>
    </xf>
    <xf numFmtId="0" fontId="2" fillId="18" borderId="11" xfId="0" applyFont="1" applyFill="1" applyBorder="1" applyAlignment="1">
      <alignment vertical="top" wrapText="1"/>
    </xf>
    <xf numFmtId="0" fontId="2" fillId="18" borderId="1" xfId="0" applyFont="1" applyFill="1" applyBorder="1" applyAlignment="1">
      <alignment vertical="top" wrapText="1"/>
    </xf>
    <xf numFmtId="0" fontId="2" fillId="18" borderId="19" xfId="0" applyFont="1" applyFill="1" applyBorder="1" applyAlignment="1">
      <alignment vertical="top"/>
    </xf>
    <xf numFmtId="0" fontId="2" fillId="18" borderId="20" xfId="0" applyFont="1" applyFill="1" applyBorder="1" applyAlignment="1">
      <alignment vertical="top"/>
    </xf>
    <xf numFmtId="0" fontId="2" fillId="18" borderId="21" xfId="0" applyFont="1" applyFill="1" applyBorder="1" applyAlignment="1">
      <alignment vertical="top"/>
    </xf>
    <xf numFmtId="0" fontId="2" fillId="18" borderId="20" xfId="0" applyFont="1" applyFill="1" applyBorder="1" applyAlignment="1">
      <alignment vertical="top" wrapText="1"/>
    </xf>
    <xf numFmtId="0" fontId="1" fillId="9" borderId="4" xfId="0" applyFont="1" applyFill="1" applyBorder="1" applyAlignment="1">
      <alignment wrapText="1"/>
    </xf>
    <xf numFmtId="0" fontId="1" fillId="9" borderId="5" xfId="0" applyFont="1" applyFill="1" applyBorder="1" applyAlignment="1">
      <alignment wrapText="1"/>
    </xf>
    <xf numFmtId="0" fontId="2" fillId="9" borderId="8" xfId="0" applyFont="1" applyFill="1" applyBorder="1" applyAlignment="1">
      <alignment wrapText="1"/>
    </xf>
    <xf numFmtId="0" fontId="2" fillId="9" borderId="9" xfId="0" applyFont="1" applyFill="1" applyBorder="1" applyAlignment="1">
      <alignment wrapText="1"/>
    </xf>
    <xf numFmtId="0" fontId="2" fillId="9" borderId="10" xfId="0" applyFont="1" applyFill="1" applyBorder="1"/>
    <xf numFmtId="0" fontId="2" fillId="9" borderId="8" xfId="0" applyFont="1" applyFill="1" applyBorder="1"/>
    <xf numFmtId="0" fontId="2" fillId="9" borderId="9" xfId="0" applyFont="1" applyFill="1" applyBorder="1"/>
    <xf numFmtId="0" fontId="2" fillId="8" borderId="16" xfId="0" applyFont="1" applyFill="1" applyBorder="1" applyAlignment="1">
      <alignment vertical="top" wrapText="1"/>
    </xf>
    <xf numFmtId="0" fontId="2" fillId="8" borderId="17" xfId="0" applyFont="1" applyFill="1" applyBorder="1" applyAlignment="1">
      <alignment vertical="top" wrapText="1"/>
    </xf>
    <xf numFmtId="0" fontId="2" fillId="8" borderId="18" xfId="0" applyFont="1" applyFill="1" applyBorder="1" applyAlignment="1">
      <alignment vertical="top"/>
    </xf>
    <xf numFmtId="0" fontId="2" fillId="8" borderId="16" xfId="0" applyFont="1" applyFill="1" applyBorder="1" applyAlignment="1">
      <alignment vertical="top"/>
    </xf>
    <xf numFmtId="0" fontId="2" fillId="8" borderId="17" xfId="0" applyFont="1" applyFill="1" applyBorder="1" applyAlignment="1">
      <alignment vertical="top"/>
    </xf>
    <xf numFmtId="0" fontId="2" fillId="8" borderId="11" xfId="0" applyFont="1" applyFill="1" applyBorder="1" applyAlignment="1">
      <alignment vertical="top"/>
    </xf>
    <xf numFmtId="0" fontId="2" fillId="8" borderId="1" xfId="0" applyFont="1" applyFill="1" applyBorder="1" applyAlignment="1">
      <alignment vertical="top"/>
    </xf>
    <xf numFmtId="0" fontId="2" fillId="8" borderId="12" xfId="0" applyFont="1" applyFill="1" applyBorder="1" applyAlignment="1">
      <alignment vertical="top"/>
    </xf>
    <xf numFmtId="0" fontId="2" fillId="8" borderId="11" xfId="0" applyFont="1" applyFill="1" applyBorder="1" applyAlignment="1">
      <alignment vertical="top" wrapText="1"/>
    </xf>
    <xf numFmtId="0" fontId="2" fillId="8" borderId="1" xfId="0" applyFont="1" applyFill="1" applyBorder="1" applyAlignment="1">
      <alignment vertical="top" wrapText="1"/>
    </xf>
    <xf numFmtId="0" fontId="2" fillId="8" borderId="19" xfId="0" applyFont="1" applyFill="1" applyBorder="1" applyAlignment="1">
      <alignment vertical="top" wrapText="1"/>
    </xf>
    <xf numFmtId="0" fontId="2" fillId="8" borderId="20" xfId="0" applyFont="1" applyFill="1" applyBorder="1" applyAlignment="1">
      <alignment vertical="top" wrapText="1"/>
    </xf>
    <xf numFmtId="0" fontId="2" fillId="8" borderId="21" xfId="0" applyFont="1" applyFill="1" applyBorder="1" applyAlignment="1">
      <alignment vertical="top"/>
    </xf>
    <xf numFmtId="0" fontId="2" fillId="8" borderId="20" xfId="0" applyFont="1" applyFill="1" applyBorder="1" applyAlignment="1">
      <alignment vertical="top"/>
    </xf>
    <xf numFmtId="0" fontId="2" fillId="9" borderId="5" xfId="0" applyFont="1" applyFill="1" applyBorder="1" applyAlignment="1">
      <alignment vertical="top"/>
    </xf>
    <xf numFmtId="0" fontId="2" fillId="9" borderId="6" xfId="0" applyFont="1" applyFill="1" applyBorder="1" applyAlignment="1">
      <alignment vertical="top"/>
    </xf>
    <xf numFmtId="0" fontId="2" fillId="9" borderId="7" xfId="0" applyFont="1" applyFill="1" applyBorder="1" applyAlignment="1">
      <alignment vertical="top"/>
    </xf>
    <xf numFmtId="0" fontId="2" fillId="8" borderId="19" xfId="0" applyFont="1" applyFill="1" applyBorder="1" applyAlignment="1">
      <alignment vertical="top"/>
    </xf>
    <xf numFmtId="0" fontId="5" fillId="22" borderId="4" xfId="0" applyFont="1" applyFill="1" applyBorder="1" applyAlignment="1">
      <alignment horizontal="center"/>
    </xf>
    <xf numFmtId="0" fontId="2" fillId="21" borderId="1" xfId="0" applyFont="1" applyFill="1" applyBorder="1" applyAlignment="1">
      <alignment vertical="top"/>
    </xf>
    <xf numFmtId="0" fontId="4" fillId="20" borderId="4" xfId="0" applyFont="1" applyFill="1" applyBorder="1" applyAlignment="1">
      <alignment horizontal="center"/>
    </xf>
    <xf numFmtId="0" fontId="4" fillId="20" borderId="0" xfId="0" applyFont="1" applyFill="1"/>
    <xf numFmtId="0" fontId="2" fillId="21" borderId="29" xfId="0" applyFont="1" applyFill="1" applyBorder="1" applyAlignment="1">
      <alignment vertical="top" wrapText="1"/>
    </xf>
    <xf numFmtId="0" fontId="2" fillId="21" borderId="30" xfId="0" applyFont="1" applyFill="1" applyBorder="1" applyAlignment="1">
      <alignment vertical="top" wrapText="1"/>
    </xf>
    <xf numFmtId="0" fontId="2" fillId="0" borderId="12" xfId="0" applyFont="1" applyBorder="1" applyAlignment="1">
      <alignment vertical="top" wrapText="1"/>
    </xf>
    <xf numFmtId="0" fontId="2" fillId="21" borderId="11" xfId="0" applyFont="1" applyFill="1" applyBorder="1" applyAlignment="1">
      <alignment vertical="top" wrapText="1"/>
    </xf>
    <xf numFmtId="0" fontId="2" fillId="21" borderId="12" xfId="0" applyFont="1" applyFill="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xf>
    <xf numFmtId="0" fontId="2" fillId="0" borderId="21" xfId="0" applyFont="1" applyBorder="1" applyAlignment="1">
      <alignment vertical="top" wrapText="1"/>
    </xf>
    <xf numFmtId="0" fontId="2" fillId="21" borderId="29" xfId="0" applyFont="1" applyFill="1" applyBorder="1" applyAlignment="1">
      <alignment vertical="top"/>
    </xf>
    <xf numFmtId="0" fontId="2" fillId="21" borderId="30" xfId="0" applyFont="1" applyFill="1" applyBorder="1" applyAlignment="1">
      <alignment vertical="top"/>
    </xf>
    <xf numFmtId="0" fontId="2" fillId="21" borderId="12" xfId="0" applyFont="1" applyFill="1" applyBorder="1" applyAlignment="1">
      <alignment vertical="top"/>
    </xf>
    <xf numFmtId="0" fontId="2" fillId="0" borderId="34" xfId="0" applyFont="1" applyBorder="1"/>
    <xf numFmtId="0" fontId="4" fillId="20" borderId="34" xfId="0" applyFont="1" applyFill="1" applyBorder="1"/>
    <xf numFmtId="0" fontId="2" fillId="21" borderId="35" xfId="0" applyFont="1" applyFill="1" applyBorder="1" applyAlignment="1">
      <alignment vertical="top" wrapText="1"/>
    </xf>
    <xf numFmtId="0" fontId="2" fillId="0" borderId="35" xfId="0" applyFont="1" applyBorder="1" applyAlignment="1">
      <alignment vertical="top" wrapText="1"/>
    </xf>
    <xf numFmtId="0" fontId="2" fillId="21" borderId="35" xfId="0" applyFont="1" applyFill="1" applyBorder="1" applyAlignment="1">
      <alignment vertical="top"/>
    </xf>
    <xf numFmtId="0" fontId="2" fillId="0" borderId="35" xfId="0" applyFont="1" applyBorder="1" applyAlignment="1">
      <alignment vertical="top"/>
    </xf>
    <xf numFmtId="0" fontId="2" fillId="0" borderId="36" xfId="0" applyFont="1" applyBorder="1" applyAlignment="1">
      <alignment vertical="top"/>
    </xf>
    <xf numFmtId="0" fontId="5" fillId="0" borderId="9" xfId="0" applyFont="1" applyBorder="1"/>
    <xf numFmtId="0" fontId="5" fillId="0" borderId="0" xfId="0" applyFont="1"/>
    <xf numFmtId="0" fontId="5" fillId="22" borderId="4" xfId="0" applyFont="1" applyFill="1" applyBorder="1" applyAlignment="1">
      <alignment vertical="top" wrapText="1"/>
    </xf>
    <xf numFmtId="0" fontId="5" fillId="22" borderId="4" xfId="0" applyFont="1" applyFill="1" applyBorder="1"/>
    <xf numFmtId="0" fontId="4" fillId="20" borderId="37" xfId="0" applyFont="1" applyFill="1" applyBorder="1" applyAlignment="1">
      <alignment vertical="top" wrapText="1"/>
    </xf>
    <xf numFmtId="0" fontId="4" fillId="20" borderId="36" xfId="0" applyFont="1" applyFill="1" applyBorder="1" applyAlignment="1">
      <alignment vertical="top" wrapText="1"/>
    </xf>
    <xf numFmtId="1" fontId="1" fillId="20" borderId="37" xfId="0" applyNumberFormat="1" applyFont="1" applyFill="1" applyBorder="1" applyAlignment="1">
      <alignment horizontal="center"/>
    </xf>
    <xf numFmtId="1" fontId="1" fillId="20" borderId="36" xfId="0" applyNumberFormat="1" applyFont="1" applyFill="1" applyBorder="1" applyAlignment="1">
      <alignment horizontal="center"/>
    </xf>
    <xf numFmtId="0" fontId="5" fillId="22" borderId="5" xfId="0" applyFont="1" applyFill="1" applyBorder="1" applyAlignment="1">
      <alignment horizontal="center"/>
    </xf>
    <xf numFmtId="0" fontId="5" fillId="22" borderId="6" xfId="0" applyFont="1" applyFill="1" applyBorder="1" applyAlignment="1">
      <alignment horizontal="center"/>
    </xf>
    <xf numFmtId="0" fontId="5" fillId="22" borderId="7" xfId="0" applyFont="1" applyFill="1" applyBorder="1" applyAlignment="1">
      <alignment horizontal="center"/>
    </xf>
    <xf numFmtId="0" fontId="5" fillId="5" borderId="0" xfId="0" applyFont="1" applyFill="1" applyAlignment="1">
      <alignment horizont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10" borderId="0" xfId="0" applyFont="1" applyFill="1" applyAlignment="1">
      <alignment horizontal="center" wrapText="1"/>
    </xf>
    <xf numFmtId="0" fontId="5" fillId="12" borderId="0" xfId="0" applyFont="1" applyFill="1" applyAlignment="1">
      <alignment horizontal="center" wrapText="1"/>
    </xf>
    <xf numFmtId="0" fontId="2" fillId="13" borderId="5" xfId="0" applyFont="1" applyFill="1" applyBorder="1" applyAlignment="1">
      <alignment horizontal="center"/>
    </xf>
    <xf numFmtId="0" fontId="2" fillId="13" borderId="6" xfId="0" applyFont="1" applyFill="1" applyBorder="1" applyAlignment="1">
      <alignment horizontal="center"/>
    </xf>
    <xf numFmtId="0" fontId="2" fillId="13" borderId="7" xfId="0" applyFont="1" applyFill="1" applyBorder="1" applyAlignment="1">
      <alignment horizontal="center"/>
    </xf>
    <xf numFmtId="0" fontId="5" fillId="14" borderId="0" xfId="0" applyFont="1" applyFill="1" applyAlignment="1">
      <alignment horizontal="center" wrapText="1"/>
    </xf>
    <xf numFmtId="0" fontId="5" fillId="15" borderId="0" xfId="0" applyFont="1" applyFill="1" applyAlignment="1">
      <alignment horizontal="center" wrapText="1"/>
    </xf>
    <xf numFmtId="0" fontId="5" fillId="17" borderId="0" xfId="0" applyFont="1" applyFill="1" applyAlignment="1">
      <alignment horizontal="center" wrapText="1"/>
    </xf>
    <xf numFmtId="0" fontId="5" fillId="19"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C1FFEA"/>
      <color rgb="FF66FFCC"/>
      <color rgb="FF00FF99"/>
      <color rgb="FF99FF99"/>
      <color rgb="FF66FF99"/>
      <color rgb="FF2FFFAB"/>
      <color rgb="FFB3FFE0"/>
      <color rgb="FFFFE7B7"/>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289D-BD4A-4A5B-BB06-17DB4C4EEC45}">
  <sheetPr>
    <pageSetUpPr fitToPage="1"/>
  </sheetPr>
  <dimension ref="A1:P14"/>
  <sheetViews>
    <sheetView tabSelected="1" zoomScale="55" zoomScaleNormal="55" workbookViewId="0">
      <pane ySplit="3" topLeftCell="A4" activePane="bottomLeft" state="frozen"/>
      <selection pane="bottomLeft" sqref="A1:C1"/>
    </sheetView>
  </sheetViews>
  <sheetFormatPr defaultColWidth="9.109375" defaultRowHeight="14.4" x14ac:dyDescent="0.3"/>
  <cols>
    <col min="1" max="1" width="60.6640625" style="1" customWidth="1"/>
    <col min="2" max="2" width="5.6640625" style="1" customWidth="1"/>
    <col min="3" max="3" width="60.6640625" style="1" customWidth="1"/>
    <col min="4" max="4" width="10.6640625" style="1" customWidth="1"/>
    <col min="5" max="5" width="60.6640625" style="1" customWidth="1"/>
    <col min="6" max="6" width="5.6640625" style="1" customWidth="1"/>
    <col min="7" max="7" width="60.6640625" style="1" customWidth="1"/>
    <col min="8" max="8" width="10.6640625" style="1" customWidth="1"/>
    <col min="9" max="9" width="60.6640625" style="1" customWidth="1"/>
    <col min="10" max="10" width="21.44140625" style="1" bestFit="1" customWidth="1"/>
    <col min="11" max="11" width="9.109375" style="1"/>
    <col min="12" max="12" width="43.33203125" style="55" customWidth="1"/>
    <col min="13" max="13" width="9.109375" style="1"/>
    <col min="14" max="14" width="10.33203125" style="1" bestFit="1" customWidth="1"/>
    <col min="15" max="15" width="9.109375" style="1"/>
    <col min="16" max="16" width="9.6640625" style="1" bestFit="1" customWidth="1"/>
    <col min="17" max="16384" width="9.109375" style="1"/>
  </cols>
  <sheetData>
    <row r="1" spans="1:16" ht="26.4" thickBot="1" x14ac:dyDescent="0.55000000000000004">
      <c r="A1" s="224" t="s">
        <v>277</v>
      </c>
      <c r="B1" s="225"/>
      <c r="C1" s="226"/>
      <c r="D1" s="216"/>
      <c r="E1" s="224" t="s">
        <v>278</v>
      </c>
      <c r="F1" s="225"/>
      <c r="G1" s="226"/>
      <c r="H1" s="217"/>
      <c r="I1" s="194" t="s">
        <v>279</v>
      </c>
      <c r="L1" s="218" t="s">
        <v>311</v>
      </c>
      <c r="M1" s="13"/>
      <c r="N1" s="219" t="s">
        <v>21</v>
      </c>
      <c r="O1" s="13"/>
      <c r="P1" s="219" t="s">
        <v>22</v>
      </c>
    </row>
    <row r="2" spans="1:16" ht="18.600000000000001" thickBot="1" x14ac:dyDescent="0.35">
      <c r="A2" s="89"/>
      <c r="C2" s="90"/>
      <c r="E2" s="89"/>
      <c r="G2" s="90"/>
      <c r="I2" s="209"/>
      <c r="L2" s="220" t="s">
        <v>312</v>
      </c>
      <c r="N2" s="222">
        <f>(Expertise!D49+Experience!D49+'Interpersonal &amp; Communications'!D75+'Local Familiarity '!D18+'Clarity of Proposal'!D18+'Timeline &amp; Deliverables'!D18+Interview!D36)/7</f>
        <v>82.529629629629625</v>
      </c>
      <c r="P2" s="222">
        <f>(Expertise!H49+Experience!H49+'Interpersonal &amp; Communications'!H75+'Local Familiarity '!H18+'Clarity of Proposal'!H18+'Timeline &amp; Deliverables'!H18+Interview!H36)/7</f>
        <v>86.799470899470904</v>
      </c>
    </row>
    <row r="3" spans="1:16" ht="18.600000000000001" thickBot="1" x14ac:dyDescent="0.4">
      <c r="A3" s="196" t="s">
        <v>21</v>
      </c>
      <c r="B3" s="197"/>
      <c r="C3" s="196" t="s">
        <v>22</v>
      </c>
      <c r="D3" s="140"/>
      <c r="E3" s="196" t="s">
        <v>21</v>
      </c>
      <c r="F3" s="197"/>
      <c r="G3" s="196" t="s">
        <v>22</v>
      </c>
      <c r="H3" s="140"/>
      <c r="I3" s="210"/>
      <c r="J3" s="140" t="s">
        <v>25</v>
      </c>
      <c r="L3" s="221" t="s">
        <v>313</v>
      </c>
      <c r="M3" s="17"/>
      <c r="N3" s="223">
        <f>(Expertise!D50+Experience!D50+'Interpersonal &amp; Communications'!D76+'Local Familiarity '!D19+'Clarity of Proposal'!D19+'Timeline &amp; Deliverables'!D19+Interview!D37)/7</f>
        <v>85.290362811791383</v>
      </c>
      <c r="O3" s="17"/>
      <c r="P3" s="223">
        <f>(Expertise!H50+Experience!H50+'Interpersonal &amp; Communications'!H76+'Local Familiarity '!H19+'Clarity of Proposal'!H19+'Timeline &amp; Deliverables'!H19+Interview!H37)/7</f>
        <v>88.019852607709751</v>
      </c>
    </row>
    <row r="4" spans="1:16" ht="130.05000000000001" customHeight="1" x14ac:dyDescent="0.3">
      <c r="A4" s="198" t="s">
        <v>280</v>
      </c>
      <c r="B4" s="195"/>
      <c r="C4" s="199" t="s">
        <v>281</v>
      </c>
      <c r="D4" s="55"/>
      <c r="E4" s="206"/>
      <c r="F4" s="195"/>
      <c r="G4" s="207"/>
      <c r="H4" s="55"/>
      <c r="I4" s="211" t="s">
        <v>282</v>
      </c>
      <c r="J4" s="55" t="s">
        <v>309</v>
      </c>
    </row>
    <row r="5" spans="1:16" ht="120" customHeight="1" x14ac:dyDescent="0.3">
      <c r="A5" s="35" t="s">
        <v>284</v>
      </c>
      <c r="B5" s="60"/>
      <c r="C5" s="200" t="s">
        <v>314</v>
      </c>
      <c r="D5" s="55"/>
      <c r="E5" s="35" t="s">
        <v>283</v>
      </c>
      <c r="F5" s="60"/>
      <c r="G5" s="78"/>
      <c r="H5" s="55"/>
      <c r="I5" s="212" t="s">
        <v>285</v>
      </c>
      <c r="J5" s="55" t="s">
        <v>308</v>
      </c>
    </row>
    <row r="6" spans="1:16" ht="130.05000000000001" customHeight="1" x14ac:dyDescent="0.3">
      <c r="A6" s="201" t="s">
        <v>286</v>
      </c>
      <c r="B6" s="195"/>
      <c r="C6" s="202" t="s">
        <v>288</v>
      </c>
      <c r="D6" s="55"/>
      <c r="E6" s="201" t="s">
        <v>287</v>
      </c>
      <c r="F6" s="195"/>
      <c r="G6" s="202" t="s">
        <v>289</v>
      </c>
      <c r="H6" s="55"/>
      <c r="I6" s="213"/>
      <c r="J6" s="55" t="s">
        <v>307</v>
      </c>
    </row>
    <row r="7" spans="1:16" ht="160.05000000000001" customHeight="1" x14ac:dyDescent="0.3">
      <c r="A7" s="35" t="s">
        <v>292</v>
      </c>
      <c r="B7" s="60"/>
      <c r="C7" s="200" t="s">
        <v>293</v>
      </c>
      <c r="D7" s="55"/>
      <c r="E7" s="35" t="s">
        <v>294</v>
      </c>
      <c r="F7" s="60"/>
      <c r="G7" s="200" t="s">
        <v>295</v>
      </c>
      <c r="H7" s="55"/>
      <c r="I7" s="214"/>
      <c r="J7" s="55" t="s">
        <v>305</v>
      </c>
    </row>
    <row r="8" spans="1:16" ht="199.95" customHeight="1" x14ac:dyDescent="0.3">
      <c r="A8" s="201" t="s">
        <v>296</v>
      </c>
      <c r="B8" s="195"/>
      <c r="C8" s="202" t="s">
        <v>315</v>
      </c>
      <c r="D8" s="55"/>
      <c r="E8" s="201" t="s">
        <v>291</v>
      </c>
      <c r="F8" s="195"/>
      <c r="G8" s="208"/>
      <c r="H8" s="55"/>
      <c r="I8" s="211" t="s">
        <v>290</v>
      </c>
      <c r="J8" s="55" t="s">
        <v>303</v>
      </c>
    </row>
    <row r="9" spans="1:16" ht="43.8" thickBot="1" x14ac:dyDescent="0.35">
      <c r="A9" s="203" t="s">
        <v>297</v>
      </c>
      <c r="B9" s="204"/>
      <c r="C9" s="205" t="s">
        <v>299</v>
      </c>
      <c r="D9" s="55"/>
      <c r="E9" s="203" t="s">
        <v>298</v>
      </c>
      <c r="F9" s="204"/>
      <c r="G9" s="205" t="s">
        <v>300</v>
      </c>
      <c r="H9" s="55"/>
      <c r="I9" s="215"/>
      <c r="J9" s="55" t="s">
        <v>301</v>
      </c>
    </row>
    <row r="12" spans="1:16" ht="18" x14ac:dyDescent="0.35">
      <c r="A12" s="47"/>
    </row>
    <row r="13" spans="1:16" ht="18" x14ac:dyDescent="0.35">
      <c r="A13" s="47"/>
    </row>
    <row r="14" spans="1:16" ht="18" x14ac:dyDescent="0.35">
      <c r="A14" s="47"/>
    </row>
  </sheetData>
  <sheetProtection algorithmName="SHA-512" hashValue="KrKUt6MbqZIwv+HLrTC4NdniBfGWkIMXCBxUfzg+vU2IATYKqrc38WRTD+Hg1ZFfcSH8aVQmhhcxZ5P4MIBBrQ==" saltValue="hbeslu5YgWtkanUGuNaDcQ==" spinCount="100000" sheet="1" objects="1" scenarios="1" selectLockedCells="1" selectUnlockedCells="1"/>
  <mergeCells count="2">
    <mergeCell ref="A1:C1"/>
    <mergeCell ref="E1:G1"/>
  </mergeCells>
  <pageMargins left="0.7" right="0.7" top="0.75" bottom="0.75" header="0.3" footer="0.3"/>
  <pageSetup paperSize="3"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3764-CBC0-49FF-8946-E1A24F29442C}">
  <sheetPr>
    <pageSetUpPr fitToPage="1"/>
  </sheetPr>
  <dimension ref="A1:I50"/>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3.109375" style="1" bestFit="1" customWidth="1"/>
    <col min="5" max="5" width="9.109375" style="1"/>
    <col min="6" max="7" width="60.6640625" style="1" customWidth="1"/>
    <col min="8" max="8" width="13.109375" style="1" bestFit="1" customWidth="1"/>
    <col min="9" max="9" width="17.88671875" style="1" bestFit="1" customWidth="1"/>
    <col min="10" max="16384" width="9.109375" style="1"/>
  </cols>
  <sheetData>
    <row r="1" spans="1:9" ht="25.8" x14ac:dyDescent="0.5">
      <c r="A1" s="227" t="s">
        <v>0</v>
      </c>
      <c r="B1" s="227"/>
      <c r="C1" s="227"/>
      <c r="D1" s="227"/>
      <c r="E1" s="227"/>
      <c r="F1" s="227"/>
      <c r="G1" s="227"/>
      <c r="H1" s="227"/>
    </row>
    <row r="3" spans="1:9" ht="15" thickBot="1" x14ac:dyDescent="0.35"/>
    <row r="4" spans="1:9" ht="18.600000000000001" thickBot="1" x14ac:dyDescent="0.4">
      <c r="B4" s="228" t="s">
        <v>21</v>
      </c>
      <c r="C4" s="229"/>
      <c r="D4" s="230"/>
      <c r="F4" s="228" t="s">
        <v>22</v>
      </c>
      <c r="G4" s="229"/>
      <c r="H4" s="230"/>
    </row>
    <row r="5" spans="1:9" x14ac:dyDescent="0.3">
      <c r="B5" s="89"/>
      <c r="D5" s="90"/>
      <c r="F5" s="89"/>
      <c r="H5" s="90"/>
    </row>
    <row r="6" spans="1:9" x14ac:dyDescent="0.3">
      <c r="A6" s="70" t="s">
        <v>1</v>
      </c>
      <c r="B6" s="41" t="s">
        <v>23</v>
      </c>
      <c r="C6" s="42" t="s">
        <v>24</v>
      </c>
      <c r="D6" s="91" t="s">
        <v>86</v>
      </c>
      <c r="E6" s="63"/>
      <c r="F6" s="41" t="s">
        <v>23</v>
      </c>
      <c r="G6" s="42" t="s">
        <v>24</v>
      </c>
      <c r="H6" s="91" t="s">
        <v>86</v>
      </c>
      <c r="I6" s="63" t="s">
        <v>25</v>
      </c>
    </row>
    <row r="7" spans="1:9" ht="15" thickBot="1" x14ac:dyDescent="0.35">
      <c r="A7" s="1"/>
      <c r="B7" s="16"/>
      <c r="C7" s="17"/>
      <c r="D7" s="92"/>
      <c r="F7" s="16"/>
      <c r="G7" s="17"/>
      <c r="H7" s="92"/>
    </row>
    <row r="8" spans="1:9" ht="29.4" thickBot="1" x14ac:dyDescent="0.35">
      <c r="A8" s="65" t="s">
        <v>2</v>
      </c>
      <c r="B8" s="66"/>
      <c r="C8" s="67"/>
      <c r="D8" s="68"/>
      <c r="F8" s="66"/>
      <c r="G8" s="67"/>
      <c r="H8" s="68"/>
    </row>
    <row r="9" spans="1:9" x14ac:dyDescent="0.3">
      <c r="A9" s="1"/>
      <c r="B9" s="73" t="s">
        <v>26</v>
      </c>
      <c r="C9" s="74" t="s">
        <v>27</v>
      </c>
      <c r="D9" s="75">
        <v>95</v>
      </c>
      <c r="E9" s="55"/>
      <c r="F9" s="76" t="s">
        <v>116</v>
      </c>
      <c r="G9" s="74" t="s">
        <v>33</v>
      </c>
      <c r="H9" s="75">
        <v>95</v>
      </c>
      <c r="I9" s="55" t="s">
        <v>310</v>
      </c>
    </row>
    <row r="10" spans="1:9" x14ac:dyDescent="0.3">
      <c r="B10" s="77"/>
      <c r="C10" s="60"/>
      <c r="D10" s="78">
        <v>85</v>
      </c>
      <c r="E10" s="55"/>
      <c r="F10" s="35"/>
      <c r="G10" s="60"/>
      <c r="H10" s="78">
        <v>95</v>
      </c>
      <c r="I10" s="55" t="s">
        <v>309</v>
      </c>
    </row>
    <row r="11" spans="1:9" x14ac:dyDescent="0.3">
      <c r="B11" s="79"/>
      <c r="C11" s="80" t="s">
        <v>42</v>
      </c>
      <c r="D11" s="81">
        <v>85</v>
      </c>
      <c r="E11" s="55"/>
      <c r="F11" s="82"/>
      <c r="G11" s="80"/>
      <c r="H11" s="81">
        <v>95</v>
      </c>
      <c r="I11" s="55" t="s">
        <v>308</v>
      </c>
    </row>
    <row r="12" spans="1:9" ht="28.8" x14ac:dyDescent="0.3">
      <c r="B12" s="35" t="s">
        <v>117</v>
      </c>
      <c r="C12" s="60"/>
      <c r="D12" s="78">
        <v>95</v>
      </c>
      <c r="E12" s="55"/>
      <c r="F12" s="35" t="s">
        <v>118</v>
      </c>
      <c r="G12" s="60" t="s">
        <v>45</v>
      </c>
      <c r="H12" s="78">
        <v>89</v>
      </c>
      <c r="I12" s="55" t="s">
        <v>307</v>
      </c>
    </row>
    <row r="13" spans="1:9" ht="43.2" x14ac:dyDescent="0.3">
      <c r="B13" s="82" t="s">
        <v>119</v>
      </c>
      <c r="C13" s="83" t="s">
        <v>120</v>
      </c>
      <c r="D13" s="81">
        <v>90</v>
      </c>
      <c r="E13" s="55"/>
      <c r="F13" s="82" t="s">
        <v>121</v>
      </c>
      <c r="G13" s="83" t="s">
        <v>122</v>
      </c>
      <c r="H13" s="81">
        <v>95</v>
      </c>
      <c r="I13" s="55" t="s">
        <v>306</v>
      </c>
    </row>
    <row r="14" spans="1:9" ht="144" x14ac:dyDescent="0.3">
      <c r="B14" s="35" t="s">
        <v>123</v>
      </c>
      <c r="C14" s="54" t="s">
        <v>124</v>
      </c>
      <c r="D14" s="78">
        <v>95</v>
      </c>
      <c r="E14" s="55"/>
      <c r="F14" s="35" t="s">
        <v>125</v>
      </c>
      <c r="G14" s="54" t="s">
        <v>126</v>
      </c>
      <c r="H14" s="78">
        <v>85</v>
      </c>
      <c r="I14" s="55" t="s">
        <v>305</v>
      </c>
    </row>
    <row r="15" spans="1:9" ht="43.2" x14ac:dyDescent="0.3">
      <c r="B15" s="82" t="s">
        <v>77</v>
      </c>
      <c r="C15" s="83" t="s">
        <v>78</v>
      </c>
      <c r="D15" s="81">
        <v>20</v>
      </c>
      <c r="E15" s="55"/>
      <c r="F15" s="82" t="s">
        <v>127</v>
      </c>
      <c r="G15" s="83" t="s">
        <v>128</v>
      </c>
      <c r="H15" s="81">
        <v>85</v>
      </c>
      <c r="I15" s="55" t="s">
        <v>304</v>
      </c>
    </row>
    <row r="16" spans="1:9" ht="28.8" x14ac:dyDescent="0.3">
      <c r="B16" s="35" t="s">
        <v>129</v>
      </c>
      <c r="C16" s="54" t="s">
        <v>130</v>
      </c>
      <c r="D16" s="78">
        <v>70</v>
      </c>
      <c r="E16" s="55"/>
      <c r="F16" s="35" t="s">
        <v>131</v>
      </c>
      <c r="G16" s="54" t="s">
        <v>65</v>
      </c>
      <c r="H16" s="78">
        <v>75</v>
      </c>
      <c r="I16" s="55" t="s">
        <v>302</v>
      </c>
    </row>
    <row r="17" spans="1:9" ht="15" thickBot="1" x14ac:dyDescent="0.35">
      <c r="B17" s="84"/>
      <c r="C17" s="85" t="s">
        <v>132</v>
      </c>
      <c r="D17" s="86">
        <v>95</v>
      </c>
      <c r="E17" s="55"/>
      <c r="F17" s="84"/>
      <c r="G17" s="85"/>
      <c r="H17" s="86">
        <v>95</v>
      </c>
      <c r="I17" s="55" t="s">
        <v>301</v>
      </c>
    </row>
    <row r="18" spans="1:9" x14ac:dyDescent="0.3">
      <c r="B18" s="55"/>
      <c r="C18" s="69" t="s">
        <v>84</v>
      </c>
      <c r="D18" s="88">
        <f>(D9+D10+D11+D12+D13+D14+D15+D16+D17)/9</f>
        <v>81.111111111111114</v>
      </c>
      <c r="E18" s="55"/>
      <c r="F18" s="87"/>
      <c r="G18" s="69" t="s">
        <v>84</v>
      </c>
      <c r="H18" s="88">
        <f>(H9+H10+H11+H12+H13+H14+H15+H16+H17)/9</f>
        <v>89.888888888888886</v>
      </c>
    </row>
    <row r="19" spans="1:9" x14ac:dyDescent="0.3">
      <c r="B19" s="55"/>
      <c r="C19" s="69" t="s">
        <v>85</v>
      </c>
      <c r="D19" s="88">
        <f>(D10+D11+D13+D16)/4</f>
        <v>82.5</v>
      </c>
      <c r="E19" s="55"/>
      <c r="F19" s="87"/>
      <c r="G19" s="69" t="s">
        <v>85</v>
      </c>
      <c r="H19" s="88">
        <f>(H12+H14+H15)/3</f>
        <v>86.333333333333329</v>
      </c>
    </row>
    <row r="20" spans="1:9" ht="15" thickBot="1" x14ac:dyDescent="0.35">
      <c r="F20" s="2"/>
    </row>
    <row r="21" spans="1:9" ht="29.4" thickBot="1" x14ac:dyDescent="0.35">
      <c r="A21" s="64" t="s">
        <v>3</v>
      </c>
      <c r="B21" s="66"/>
      <c r="C21" s="67"/>
      <c r="D21" s="68"/>
      <c r="F21" s="66"/>
      <c r="G21" s="67"/>
      <c r="H21" s="68"/>
    </row>
    <row r="22" spans="1:9" x14ac:dyDescent="0.3">
      <c r="A22" s="1"/>
      <c r="B22" s="73" t="s">
        <v>28</v>
      </c>
      <c r="C22" s="74" t="s">
        <v>29</v>
      </c>
      <c r="D22" s="75">
        <v>95</v>
      </c>
      <c r="F22" s="76" t="s">
        <v>133</v>
      </c>
      <c r="G22" s="94" t="s">
        <v>134</v>
      </c>
      <c r="H22" s="75">
        <v>90</v>
      </c>
      <c r="I22" s="55" t="s">
        <v>310</v>
      </c>
    </row>
    <row r="23" spans="1:9" x14ac:dyDescent="0.3">
      <c r="B23" s="77"/>
      <c r="C23" s="60"/>
      <c r="D23" s="78">
        <v>90</v>
      </c>
      <c r="F23" s="35"/>
      <c r="G23" s="54"/>
      <c r="H23" s="78">
        <v>95</v>
      </c>
      <c r="I23" s="55" t="s">
        <v>309</v>
      </c>
    </row>
    <row r="24" spans="1:9" x14ac:dyDescent="0.3">
      <c r="B24" s="79"/>
      <c r="C24" s="80"/>
      <c r="D24" s="81">
        <v>80</v>
      </c>
      <c r="F24" s="82"/>
      <c r="G24" s="83"/>
      <c r="H24" s="81">
        <v>95</v>
      </c>
      <c r="I24" s="55" t="s">
        <v>308</v>
      </c>
    </row>
    <row r="25" spans="1:9" ht="28.8" x14ac:dyDescent="0.3">
      <c r="B25" s="35" t="s">
        <v>135</v>
      </c>
      <c r="C25" s="60"/>
      <c r="D25" s="78">
        <v>95</v>
      </c>
      <c r="F25" s="35" t="s">
        <v>136</v>
      </c>
      <c r="G25" s="54"/>
      <c r="H25" s="78">
        <v>89</v>
      </c>
      <c r="I25" s="55" t="s">
        <v>307</v>
      </c>
    </row>
    <row r="26" spans="1:9" ht="43.2" x14ac:dyDescent="0.3">
      <c r="B26" s="82" t="s">
        <v>46</v>
      </c>
      <c r="C26" s="80"/>
      <c r="D26" s="81">
        <v>90</v>
      </c>
      <c r="F26" s="82" t="s">
        <v>137</v>
      </c>
      <c r="G26" s="83" t="s">
        <v>138</v>
      </c>
      <c r="H26" s="81">
        <v>90</v>
      </c>
      <c r="I26" s="55" t="s">
        <v>306</v>
      </c>
    </row>
    <row r="27" spans="1:9" ht="43.2" x14ac:dyDescent="0.3">
      <c r="B27" s="35"/>
      <c r="C27" s="60"/>
      <c r="D27" s="78">
        <v>95</v>
      </c>
      <c r="F27" s="35" t="s">
        <v>139</v>
      </c>
      <c r="G27" s="54" t="s">
        <v>140</v>
      </c>
      <c r="H27" s="78">
        <v>85</v>
      </c>
      <c r="I27" s="55" t="s">
        <v>305</v>
      </c>
    </row>
    <row r="28" spans="1:9" ht="28.8" x14ac:dyDescent="0.3">
      <c r="B28" s="82" t="s">
        <v>141</v>
      </c>
      <c r="C28" s="83" t="s">
        <v>142</v>
      </c>
      <c r="D28" s="81">
        <v>55</v>
      </c>
      <c r="F28" s="82" t="s">
        <v>143</v>
      </c>
      <c r="G28" s="83"/>
      <c r="H28" s="81">
        <v>90</v>
      </c>
      <c r="I28" s="55" t="s">
        <v>304</v>
      </c>
    </row>
    <row r="29" spans="1:9" ht="28.8" x14ac:dyDescent="0.3">
      <c r="B29" s="35" t="s">
        <v>144</v>
      </c>
      <c r="C29" s="54"/>
      <c r="D29" s="78">
        <v>80</v>
      </c>
      <c r="F29" s="35" t="s">
        <v>145</v>
      </c>
      <c r="G29" s="54" t="s">
        <v>146</v>
      </c>
      <c r="H29" s="78">
        <v>75</v>
      </c>
      <c r="I29" s="55" t="s">
        <v>302</v>
      </c>
    </row>
    <row r="30" spans="1:9" ht="15" thickBot="1" x14ac:dyDescent="0.35">
      <c r="B30" s="84"/>
      <c r="C30" s="93"/>
      <c r="D30" s="86">
        <v>90</v>
      </c>
      <c r="F30" s="84"/>
      <c r="G30" s="85"/>
      <c r="H30" s="86">
        <v>95</v>
      </c>
      <c r="I30" s="55" t="s">
        <v>301</v>
      </c>
    </row>
    <row r="31" spans="1:9" x14ac:dyDescent="0.3">
      <c r="C31" s="69" t="s">
        <v>84</v>
      </c>
      <c r="D31" s="95">
        <f>(D22+D23+D24+D25+D26+D27+D28+D29+D30)/9</f>
        <v>85.555555555555557</v>
      </c>
      <c r="F31" s="2"/>
      <c r="G31" s="69" t="s">
        <v>84</v>
      </c>
      <c r="H31" s="95">
        <f>(H22+H23+H24+H25+H26+H27+H28+H29+H30)/9</f>
        <v>89.333333333333329</v>
      </c>
    </row>
    <row r="32" spans="1:9" x14ac:dyDescent="0.3">
      <c r="C32" s="69" t="s">
        <v>85</v>
      </c>
      <c r="D32" s="63">
        <f>(D23+D24+D26+D29+D30)/5</f>
        <v>86</v>
      </c>
      <c r="F32" s="2"/>
      <c r="G32" s="69" t="s">
        <v>85</v>
      </c>
      <c r="H32" s="95">
        <f>(H22+H25+H26+H27+H28)/5</f>
        <v>88.8</v>
      </c>
    </row>
    <row r="33" spans="1:9" ht="15" thickBot="1" x14ac:dyDescent="0.35">
      <c r="F33" s="2"/>
      <c r="G33" s="2"/>
    </row>
    <row r="34" spans="1:9" ht="29.4" thickBot="1" x14ac:dyDescent="0.35">
      <c r="A34" s="65" t="s">
        <v>4</v>
      </c>
      <c r="B34" s="66"/>
      <c r="C34" s="67"/>
      <c r="D34" s="68"/>
      <c r="F34" s="66"/>
      <c r="G34" s="67"/>
      <c r="H34" s="68"/>
    </row>
    <row r="35" spans="1:9" ht="28.8" x14ac:dyDescent="0.3">
      <c r="A35" s="1"/>
      <c r="B35" s="73" t="s">
        <v>30</v>
      </c>
      <c r="C35" s="74"/>
      <c r="D35" s="75">
        <v>95</v>
      </c>
      <c r="E35" s="55"/>
      <c r="F35" s="76" t="s">
        <v>147</v>
      </c>
      <c r="G35" s="94" t="s">
        <v>148</v>
      </c>
      <c r="H35" s="75">
        <v>90</v>
      </c>
      <c r="I35" s="55" t="s">
        <v>310</v>
      </c>
    </row>
    <row r="36" spans="1:9" x14ac:dyDescent="0.3">
      <c r="B36" s="77"/>
      <c r="C36" s="60"/>
      <c r="D36" s="78">
        <v>90</v>
      </c>
      <c r="E36" s="55"/>
      <c r="F36" s="35"/>
      <c r="G36" s="54"/>
      <c r="H36" s="78">
        <v>95</v>
      </c>
      <c r="I36" s="55" t="s">
        <v>309</v>
      </c>
    </row>
    <row r="37" spans="1:9" x14ac:dyDescent="0.3">
      <c r="B37" s="79"/>
      <c r="C37" s="80"/>
      <c r="D37" s="81">
        <v>85</v>
      </c>
      <c r="E37" s="55"/>
      <c r="F37" s="82"/>
      <c r="G37" s="83" t="s">
        <v>149</v>
      </c>
      <c r="H37" s="81">
        <v>90</v>
      </c>
      <c r="I37" s="55" t="s">
        <v>308</v>
      </c>
    </row>
    <row r="38" spans="1:9" ht="28.8" x14ac:dyDescent="0.3">
      <c r="B38" s="35" t="s">
        <v>150</v>
      </c>
      <c r="C38" s="60"/>
      <c r="D38" s="78">
        <v>89</v>
      </c>
      <c r="E38" s="55"/>
      <c r="F38" s="35" t="s">
        <v>151</v>
      </c>
      <c r="G38" s="54"/>
      <c r="H38" s="78">
        <v>75</v>
      </c>
      <c r="I38" s="55" t="s">
        <v>307</v>
      </c>
    </row>
    <row r="39" spans="1:9" x14ac:dyDescent="0.3">
      <c r="B39" s="82" t="s">
        <v>46</v>
      </c>
      <c r="C39" s="83" t="s">
        <v>152</v>
      </c>
      <c r="D39" s="81">
        <v>90</v>
      </c>
      <c r="E39" s="55"/>
      <c r="F39" s="82" t="s">
        <v>153</v>
      </c>
      <c r="G39" s="83"/>
      <c r="H39" s="81">
        <v>90</v>
      </c>
      <c r="I39" s="55" t="s">
        <v>306</v>
      </c>
    </row>
    <row r="40" spans="1:9" ht="57.6" x14ac:dyDescent="0.3">
      <c r="B40" s="35" t="s">
        <v>154</v>
      </c>
      <c r="C40" s="60"/>
      <c r="D40" s="78">
        <v>95</v>
      </c>
      <c r="E40" s="55"/>
      <c r="F40" s="35" t="s">
        <v>155</v>
      </c>
      <c r="G40" s="54" t="s">
        <v>156</v>
      </c>
      <c r="H40" s="78">
        <v>85</v>
      </c>
      <c r="I40" s="55" t="s">
        <v>305</v>
      </c>
    </row>
    <row r="41" spans="1:9" ht="28.8" x14ac:dyDescent="0.3">
      <c r="B41" s="82" t="s">
        <v>141</v>
      </c>
      <c r="C41" s="83" t="s">
        <v>142</v>
      </c>
      <c r="D41" s="81">
        <v>60</v>
      </c>
      <c r="E41" s="55"/>
      <c r="F41" s="82" t="s">
        <v>157</v>
      </c>
      <c r="G41" s="83"/>
      <c r="H41" s="81">
        <v>95</v>
      </c>
      <c r="I41" s="55" t="s">
        <v>304</v>
      </c>
    </row>
    <row r="42" spans="1:9" ht="28.8" x14ac:dyDescent="0.3">
      <c r="B42" s="35" t="s">
        <v>158</v>
      </c>
      <c r="C42" s="54" t="s">
        <v>159</v>
      </c>
      <c r="D42" s="78">
        <v>80</v>
      </c>
      <c r="E42" s="55"/>
      <c r="F42" s="35" t="s">
        <v>160</v>
      </c>
      <c r="G42" s="54" t="s">
        <v>161</v>
      </c>
      <c r="H42" s="78">
        <v>75</v>
      </c>
      <c r="I42" s="55" t="s">
        <v>302</v>
      </c>
    </row>
    <row r="43" spans="1:9" ht="15" thickBot="1" x14ac:dyDescent="0.35">
      <c r="B43" s="84" t="s">
        <v>162</v>
      </c>
      <c r="C43" s="93"/>
      <c r="D43" s="86">
        <v>95</v>
      </c>
      <c r="E43" s="55"/>
      <c r="F43" s="84"/>
      <c r="G43" s="85"/>
      <c r="H43" s="86">
        <v>85</v>
      </c>
      <c r="I43" s="55" t="s">
        <v>301</v>
      </c>
    </row>
    <row r="44" spans="1:9" x14ac:dyDescent="0.3">
      <c r="C44" s="69" t="s">
        <v>84</v>
      </c>
      <c r="D44" s="95">
        <f>(D35+D36+D37+D38+D39+D40+D41+D42+D43)/9</f>
        <v>86.555555555555557</v>
      </c>
      <c r="G44" s="69" t="s">
        <v>84</v>
      </c>
      <c r="H44" s="95">
        <f>(H35+H36+H37+H38+H39+H40+H41+H42+H43)/9</f>
        <v>86.666666666666671</v>
      </c>
    </row>
    <row r="45" spans="1:9" x14ac:dyDescent="0.3">
      <c r="C45" s="69" t="s">
        <v>85</v>
      </c>
      <c r="D45" s="95">
        <f>(D36+D37+D38+D39+D42)/5</f>
        <v>86.8</v>
      </c>
      <c r="G45" s="69" t="s">
        <v>85</v>
      </c>
      <c r="H45" s="63">
        <f>(H35+H37+H39+H40+H43)/5</f>
        <v>88</v>
      </c>
    </row>
    <row r="48" spans="1:9" ht="18.600000000000001" thickBot="1" x14ac:dyDescent="0.4">
      <c r="C48" s="50" t="s">
        <v>89</v>
      </c>
      <c r="D48" s="51"/>
      <c r="G48" s="50" t="s">
        <v>89</v>
      </c>
      <c r="H48" s="51"/>
    </row>
    <row r="49" spans="3:8" ht="18.600000000000001" thickTop="1" x14ac:dyDescent="0.35">
      <c r="C49" s="47" t="s">
        <v>87</v>
      </c>
      <c r="D49" s="49">
        <f>(D18+D31+D44)/3</f>
        <v>84.407407407407405</v>
      </c>
      <c r="G49" s="47" t="s">
        <v>87</v>
      </c>
      <c r="H49" s="49">
        <f>(H18+H31+H44)/3</f>
        <v>88.629629629629633</v>
      </c>
    </row>
    <row r="50" spans="3:8" ht="18" x14ac:dyDescent="0.35">
      <c r="C50" s="47" t="s">
        <v>88</v>
      </c>
      <c r="D50" s="49">
        <f>(D19+D32+D45)/3</f>
        <v>85.100000000000009</v>
      </c>
      <c r="G50" s="47" t="s">
        <v>88</v>
      </c>
      <c r="H50" s="49">
        <f>(H19+H32+H45)/3</f>
        <v>87.711111111111109</v>
      </c>
    </row>
  </sheetData>
  <sheetProtection algorithmName="SHA-512" hashValue="ibXiKFdrNZO+Kfo7mab6JJgN5eKbQSHDqn/mFOJmFY9g8O1yenhX4ieQYQ3ImdwT/oWUd0tDLYTD9kV5x/FlEg==" saltValue="TPqgXdjv0tqJEJMsoKzQlA==" spinCount="100000" sheet="1" objects="1" scenarios="1" selectLockedCells="1" selectUnlockedCells="1"/>
  <mergeCells count="3">
    <mergeCell ref="A1:H1"/>
    <mergeCell ref="B4:D4"/>
    <mergeCell ref="F4:H4"/>
  </mergeCells>
  <pageMargins left="0.7" right="0.7" top="0.75" bottom="0.75" header="0.3" footer="0.3"/>
  <pageSetup paperSize="3"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825E-BA71-4313-9FA9-3F1B0A1A1207}">
  <sheetPr>
    <pageSetUpPr fitToPage="1"/>
  </sheetPr>
  <dimension ref="A1:I50"/>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3.109375" style="5" bestFit="1" customWidth="1"/>
    <col min="5" max="5" width="9.109375" style="1"/>
    <col min="6" max="7" width="60.6640625" style="1" customWidth="1"/>
    <col min="8" max="8" width="13.109375" style="5" bestFit="1" customWidth="1"/>
    <col min="9" max="9" width="17.88671875" style="1" bestFit="1" customWidth="1"/>
    <col min="10" max="16384" width="9.109375" style="1"/>
  </cols>
  <sheetData>
    <row r="1" spans="1:9" ht="25.8" x14ac:dyDescent="0.5">
      <c r="A1" s="231" t="s">
        <v>5</v>
      </c>
      <c r="B1" s="231"/>
      <c r="C1" s="231"/>
      <c r="D1" s="231"/>
      <c r="E1" s="231"/>
      <c r="F1" s="231"/>
      <c r="G1" s="231"/>
      <c r="H1" s="231"/>
      <c r="I1" s="19"/>
    </row>
    <row r="3" spans="1:9" ht="15" thickBot="1" x14ac:dyDescent="0.35"/>
    <row r="4" spans="1:9" ht="18.600000000000001" thickBot="1" x14ac:dyDescent="0.4">
      <c r="B4" s="228" t="s">
        <v>21</v>
      </c>
      <c r="C4" s="229"/>
      <c r="D4" s="230"/>
      <c r="F4" s="228" t="s">
        <v>22</v>
      </c>
      <c r="G4" s="229"/>
      <c r="H4" s="230"/>
    </row>
    <row r="5" spans="1:9" x14ac:dyDescent="0.3">
      <c r="B5" s="12"/>
      <c r="C5" s="13"/>
      <c r="D5" s="14"/>
      <c r="F5" s="12"/>
      <c r="G5" s="13"/>
      <c r="H5" s="14"/>
    </row>
    <row r="6" spans="1:9" x14ac:dyDescent="0.3">
      <c r="A6" s="70" t="s">
        <v>1</v>
      </c>
      <c r="B6" s="41" t="s">
        <v>23</v>
      </c>
      <c r="C6" s="42" t="s">
        <v>24</v>
      </c>
      <c r="D6" s="71" t="s">
        <v>86</v>
      </c>
      <c r="F6" s="41" t="s">
        <v>23</v>
      </c>
      <c r="G6" s="42" t="s">
        <v>24</v>
      </c>
      <c r="H6" s="71" t="s">
        <v>86</v>
      </c>
      <c r="I6" s="63" t="s">
        <v>25</v>
      </c>
    </row>
    <row r="7" spans="1:9" ht="15" thickBot="1" x14ac:dyDescent="0.35">
      <c r="B7" s="16"/>
      <c r="C7" s="17"/>
      <c r="D7" s="18"/>
      <c r="F7" s="16"/>
      <c r="G7" s="17"/>
      <c r="H7" s="18"/>
    </row>
    <row r="8" spans="1:9" ht="30" customHeight="1" thickBot="1" x14ac:dyDescent="0.35">
      <c r="A8" s="33" t="s">
        <v>6</v>
      </c>
      <c r="B8" s="21"/>
      <c r="C8" s="21"/>
      <c r="D8" s="22"/>
      <c r="F8" s="23"/>
      <c r="G8" s="21"/>
      <c r="H8" s="22"/>
    </row>
    <row r="9" spans="1:9" ht="28.8" x14ac:dyDescent="0.3">
      <c r="A9" s="32"/>
      <c r="B9" s="34" t="s">
        <v>31</v>
      </c>
      <c r="C9" s="25" t="s">
        <v>71</v>
      </c>
      <c r="D9" s="56">
        <v>90</v>
      </c>
      <c r="F9" s="31" t="s">
        <v>72</v>
      </c>
      <c r="G9" s="25" t="s">
        <v>34</v>
      </c>
      <c r="H9" s="56">
        <v>90</v>
      </c>
      <c r="I9" s="55" t="s">
        <v>310</v>
      </c>
    </row>
    <row r="10" spans="1:9" x14ac:dyDescent="0.3">
      <c r="A10" s="11"/>
      <c r="B10" s="15"/>
      <c r="C10" s="4"/>
      <c r="D10" s="57">
        <v>90</v>
      </c>
      <c r="F10" s="15"/>
      <c r="G10" s="4"/>
      <c r="H10" s="57">
        <v>95</v>
      </c>
      <c r="I10" s="55" t="s">
        <v>309</v>
      </c>
    </row>
    <row r="11" spans="1:9" ht="28.8" x14ac:dyDescent="0.3">
      <c r="A11" s="24"/>
      <c r="B11" s="26"/>
      <c r="C11" s="6" t="s">
        <v>43</v>
      </c>
      <c r="D11" s="58">
        <v>75</v>
      </c>
      <c r="F11" s="26"/>
      <c r="G11" s="7"/>
      <c r="H11" s="58">
        <v>95</v>
      </c>
      <c r="I11" s="55" t="s">
        <v>308</v>
      </c>
    </row>
    <row r="12" spans="1:9" x14ac:dyDescent="0.3">
      <c r="A12" s="11"/>
      <c r="B12" s="27" t="s">
        <v>73</v>
      </c>
      <c r="C12" s="4"/>
      <c r="D12" s="57">
        <v>89</v>
      </c>
      <c r="F12" s="35" t="s">
        <v>74</v>
      </c>
      <c r="G12" s="4"/>
      <c r="H12" s="57">
        <v>89</v>
      </c>
      <c r="I12" s="55" t="s">
        <v>307</v>
      </c>
    </row>
    <row r="13" spans="1:9" ht="28.8" x14ac:dyDescent="0.3">
      <c r="A13" s="24"/>
      <c r="B13" s="28" t="s">
        <v>76</v>
      </c>
      <c r="C13" s="36" t="s">
        <v>47</v>
      </c>
      <c r="D13" s="58">
        <v>1</v>
      </c>
      <c r="F13" s="37" t="s">
        <v>75</v>
      </c>
      <c r="G13" s="7"/>
      <c r="H13" s="58">
        <v>90</v>
      </c>
      <c r="I13" s="55" t="s">
        <v>306</v>
      </c>
    </row>
    <row r="14" spans="1:9" ht="72" x14ac:dyDescent="0.3">
      <c r="A14" s="11"/>
      <c r="B14" s="27" t="s">
        <v>68</v>
      </c>
      <c r="C14" s="3" t="s">
        <v>69</v>
      </c>
      <c r="D14" s="57">
        <v>90</v>
      </c>
      <c r="F14" s="27" t="s">
        <v>70</v>
      </c>
      <c r="G14" s="4"/>
      <c r="H14" s="57">
        <v>90</v>
      </c>
      <c r="I14" s="55" t="s">
        <v>305</v>
      </c>
    </row>
    <row r="15" spans="1:9" ht="43.2" x14ac:dyDescent="0.3">
      <c r="A15" s="24"/>
      <c r="B15" s="37" t="s">
        <v>77</v>
      </c>
      <c r="C15" s="6" t="s">
        <v>78</v>
      </c>
      <c r="D15" s="58">
        <v>25</v>
      </c>
      <c r="F15" s="37" t="s">
        <v>79</v>
      </c>
      <c r="G15" s="38" t="s">
        <v>80</v>
      </c>
      <c r="H15" s="58">
        <v>90</v>
      </c>
      <c r="I15" s="55" t="s">
        <v>304</v>
      </c>
    </row>
    <row r="16" spans="1:9" x14ac:dyDescent="0.3">
      <c r="A16" s="11"/>
      <c r="B16" s="27" t="s">
        <v>81</v>
      </c>
      <c r="C16" s="54" t="s">
        <v>82</v>
      </c>
      <c r="D16" s="57">
        <v>70</v>
      </c>
      <c r="F16" s="35" t="s">
        <v>83</v>
      </c>
      <c r="G16" s="4"/>
      <c r="H16" s="57">
        <v>80</v>
      </c>
      <c r="I16" s="55" t="s">
        <v>302</v>
      </c>
    </row>
    <row r="17" spans="1:9" ht="15" thickBot="1" x14ac:dyDescent="0.35">
      <c r="A17" s="24"/>
      <c r="B17" s="29"/>
      <c r="C17" s="30"/>
      <c r="D17" s="59">
        <v>80</v>
      </c>
      <c r="F17" s="29"/>
      <c r="G17" s="30"/>
      <c r="H17" s="59">
        <v>95</v>
      </c>
      <c r="I17" s="55" t="s">
        <v>301</v>
      </c>
    </row>
    <row r="18" spans="1:9" x14ac:dyDescent="0.3">
      <c r="A18" s="39"/>
      <c r="B18" s="2"/>
      <c r="C18" s="69" t="s">
        <v>84</v>
      </c>
      <c r="D18" s="20">
        <f>(D9+D10+D11+D12+D13+D14+D15+D16+D17)/9</f>
        <v>67.777777777777771</v>
      </c>
      <c r="F18" s="2"/>
      <c r="G18" s="69" t="s">
        <v>84</v>
      </c>
      <c r="H18" s="20">
        <f>(H9+H10+H11+H12+H13+H14+H15+H16+H17)/9</f>
        <v>90.444444444444443</v>
      </c>
      <c r="I18" s="55"/>
    </row>
    <row r="19" spans="1:9" x14ac:dyDescent="0.3">
      <c r="A19" s="39"/>
      <c r="B19" s="2"/>
      <c r="C19" s="69" t="s">
        <v>85</v>
      </c>
      <c r="D19" s="20">
        <f>(D11+D12+D15+D16+D17)/5</f>
        <v>67.8</v>
      </c>
      <c r="F19" s="2"/>
      <c r="G19" s="69" t="s">
        <v>85</v>
      </c>
      <c r="H19" s="20">
        <f>(H9+H12+H13+H14+H15)/5</f>
        <v>89.8</v>
      </c>
      <c r="I19" s="55"/>
    </row>
    <row r="20" spans="1:9" ht="15" thickBot="1" x14ac:dyDescent="0.35">
      <c r="I20" s="55"/>
    </row>
    <row r="21" spans="1:9" ht="29.4" thickBot="1" x14ac:dyDescent="0.35">
      <c r="A21" s="33" t="s">
        <v>7</v>
      </c>
      <c r="B21" s="8"/>
      <c r="C21" s="8"/>
      <c r="D21" s="9"/>
      <c r="F21" s="10"/>
      <c r="G21" s="8"/>
      <c r="H21" s="9"/>
      <c r="I21" s="55"/>
    </row>
    <row r="22" spans="1:9" ht="28.8" x14ac:dyDescent="0.3">
      <c r="A22" s="32"/>
      <c r="B22" s="53" t="s">
        <v>90</v>
      </c>
      <c r="C22" s="52" t="s">
        <v>32</v>
      </c>
      <c r="D22" s="56">
        <v>96</v>
      </c>
      <c r="F22" s="53" t="s">
        <v>91</v>
      </c>
      <c r="G22" s="25" t="s">
        <v>92</v>
      </c>
      <c r="H22" s="56">
        <v>85</v>
      </c>
      <c r="I22" s="55" t="s">
        <v>310</v>
      </c>
    </row>
    <row r="23" spans="1:9" x14ac:dyDescent="0.3">
      <c r="A23" s="11"/>
      <c r="B23" s="15"/>
      <c r="C23" s="4"/>
      <c r="D23" s="57">
        <v>90</v>
      </c>
      <c r="F23" s="15"/>
      <c r="G23" s="4"/>
      <c r="H23" s="57">
        <v>95</v>
      </c>
      <c r="I23" s="55" t="s">
        <v>309</v>
      </c>
    </row>
    <row r="24" spans="1:9" x14ac:dyDescent="0.3">
      <c r="A24" s="24"/>
      <c r="B24" s="28" t="s">
        <v>93</v>
      </c>
      <c r="C24" s="7"/>
      <c r="D24" s="58">
        <v>90</v>
      </c>
      <c r="F24" s="26"/>
      <c r="G24" s="7"/>
      <c r="H24" s="58">
        <v>95</v>
      </c>
      <c r="I24" s="55" t="s">
        <v>308</v>
      </c>
    </row>
    <row r="25" spans="1:9" ht="28.8" x14ac:dyDescent="0.3">
      <c r="A25" s="11"/>
      <c r="B25" s="27" t="s">
        <v>94</v>
      </c>
      <c r="C25" s="3"/>
      <c r="D25" s="57">
        <v>89</v>
      </c>
      <c r="F25" s="35" t="s">
        <v>112</v>
      </c>
      <c r="G25" s="4"/>
      <c r="H25" s="57">
        <v>89</v>
      </c>
      <c r="I25" s="55" t="s">
        <v>307</v>
      </c>
    </row>
    <row r="26" spans="1:9" ht="57.6" x14ac:dyDescent="0.3">
      <c r="A26" s="24"/>
      <c r="B26" s="28"/>
      <c r="C26" s="6"/>
      <c r="D26" s="58">
        <v>1</v>
      </c>
      <c r="F26" s="37" t="s">
        <v>112</v>
      </c>
      <c r="G26" s="6" t="s">
        <v>51</v>
      </c>
      <c r="H26" s="58">
        <v>85</v>
      </c>
      <c r="I26" s="55" t="s">
        <v>306</v>
      </c>
    </row>
    <row r="27" spans="1:9" ht="57.6" x14ac:dyDescent="0.3">
      <c r="A27" s="11"/>
      <c r="B27" s="27" t="s">
        <v>95</v>
      </c>
      <c r="C27" s="54" t="s">
        <v>55</v>
      </c>
      <c r="D27" s="57">
        <v>95</v>
      </c>
      <c r="F27" s="35" t="s">
        <v>96</v>
      </c>
      <c r="G27" s="3" t="s">
        <v>97</v>
      </c>
      <c r="H27" s="57">
        <v>85</v>
      </c>
      <c r="I27" s="55" t="s">
        <v>305</v>
      </c>
    </row>
    <row r="28" spans="1:9" ht="28.8" x14ac:dyDescent="0.3">
      <c r="A28" s="24"/>
      <c r="B28" s="37" t="s">
        <v>98</v>
      </c>
      <c r="C28" s="38" t="s">
        <v>99</v>
      </c>
      <c r="D28" s="58">
        <v>40</v>
      </c>
      <c r="F28" s="28" t="s">
        <v>100</v>
      </c>
      <c r="G28" s="6" t="s">
        <v>101</v>
      </c>
      <c r="H28" s="58">
        <v>90</v>
      </c>
      <c r="I28" s="55" t="s">
        <v>304</v>
      </c>
    </row>
    <row r="29" spans="1:9" x14ac:dyDescent="0.3">
      <c r="A29" s="11"/>
      <c r="B29" s="27" t="s">
        <v>81</v>
      </c>
      <c r="C29" s="3" t="s">
        <v>82</v>
      </c>
      <c r="D29" s="57">
        <v>70</v>
      </c>
      <c r="F29" s="27" t="s">
        <v>102</v>
      </c>
      <c r="G29" s="3" t="s">
        <v>103</v>
      </c>
      <c r="H29" s="57">
        <v>80</v>
      </c>
      <c r="I29" s="55" t="s">
        <v>302</v>
      </c>
    </row>
    <row r="30" spans="1:9" ht="15" thickBot="1" x14ac:dyDescent="0.35">
      <c r="A30" s="24"/>
      <c r="B30" s="29"/>
      <c r="C30" s="40"/>
      <c r="D30" s="59">
        <v>90</v>
      </c>
      <c r="F30" s="29"/>
      <c r="G30" s="30"/>
      <c r="H30" s="59">
        <v>95</v>
      </c>
      <c r="I30" s="55" t="s">
        <v>301</v>
      </c>
    </row>
    <row r="31" spans="1:9" x14ac:dyDescent="0.3">
      <c r="A31" s="1"/>
      <c r="C31" s="69" t="s">
        <v>84</v>
      </c>
      <c r="D31" s="20">
        <f>(D30+D29+D28+D27+D26+D25+D24+D23+D22)/9</f>
        <v>73.444444444444443</v>
      </c>
      <c r="G31" s="69" t="s">
        <v>84</v>
      </c>
      <c r="H31" s="20">
        <f>(H22+H23+H24+H25+H26+H27+H28+H29+H30)/9</f>
        <v>88.777777777777771</v>
      </c>
    </row>
    <row r="32" spans="1:9" x14ac:dyDescent="0.3">
      <c r="A32" s="1"/>
      <c r="C32" s="69" t="s">
        <v>85</v>
      </c>
      <c r="D32" s="20">
        <f>(D30+D29+D28+D27+D25+D24+D23)/7</f>
        <v>80.571428571428569</v>
      </c>
      <c r="G32" s="69" t="s">
        <v>85</v>
      </c>
      <c r="H32" s="20">
        <f>(H22+H25+H26+H27+H28)/5</f>
        <v>86.8</v>
      </c>
    </row>
    <row r="33" spans="1:9" ht="15" thickBot="1" x14ac:dyDescent="0.35"/>
    <row r="34" spans="1:9" ht="43.8" thickBot="1" x14ac:dyDescent="0.35">
      <c r="A34" s="43" t="s">
        <v>8</v>
      </c>
      <c r="B34" s="44"/>
      <c r="C34" s="45"/>
      <c r="D34" s="46"/>
      <c r="F34" s="44"/>
      <c r="G34" s="45"/>
      <c r="H34" s="46"/>
    </row>
    <row r="35" spans="1:9" ht="28.8" x14ac:dyDescent="0.3">
      <c r="A35" s="32"/>
      <c r="B35" s="53" t="s">
        <v>104</v>
      </c>
      <c r="C35" s="52"/>
      <c r="D35" s="56">
        <v>90</v>
      </c>
      <c r="E35" s="55"/>
      <c r="F35" s="53" t="s">
        <v>105</v>
      </c>
      <c r="G35" s="52"/>
      <c r="H35" s="56">
        <v>90</v>
      </c>
      <c r="I35" s="1" t="s">
        <v>310</v>
      </c>
    </row>
    <row r="36" spans="1:9" x14ac:dyDescent="0.3">
      <c r="A36" s="11"/>
      <c r="B36" s="35"/>
      <c r="C36" s="60"/>
      <c r="D36" s="57">
        <v>95</v>
      </c>
      <c r="E36" s="55"/>
      <c r="F36" s="35"/>
      <c r="G36" s="60"/>
      <c r="H36" s="57">
        <v>95</v>
      </c>
      <c r="I36" s="1" t="s">
        <v>309</v>
      </c>
    </row>
    <row r="37" spans="1:9" x14ac:dyDescent="0.3">
      <c r="A37" s="24"/>
      <c r="B37" s="37"/>
      <c r="C37" s="38" t="s">
        <v>106</v>
      </c>
      <c r="D37" s="58">
        <v>80</v>
      </c>
      <c r="E37" s="55"/>
      <c r="F37" s="37" t="s">
        <v>107</v>
      </c>
      <c r="G37" s="36"/>
      <c r="H37" s="58">
        <v>95</v>
      </c>
      <c r="I37" s="1" t="s">
        <v>308</v>
      </c>
    </row>
    <row r="38" spans="1:9" ht="28.8" x14ac:dyDescent="0.3">
      <c r="A38" s="11"/>
      <c r="B38" s="35" t="s">
        <v>108</v>
      </c>
      <c r="C38" s="60"/>
      <c r="D38" s="57">
        <v>89</v>
      </c>
      <c r="E38" s="55"/>
      <c r="F38" s="35" t="s">
        <v>109</v>
      </c>
      <c r="G38" s="60"/>
      <c r="H38" s="57">
        <v>89</v>
      </c>
      <c r="I38" s="1" t="s">
        <v>307</v>
      </c>
    </row>
    <row r="39" spans="1:9" ht="28.8" x14ac:dyDescent="0.3">
      <c r="A39" s="24"/>
      <c r="B39" s="37"/>
      <c r="C39" s="36"/>
      <c r="D39" s="58">
        <v>1</v>
      </c>
      <c r="E39" s="55"/>
      <c r="F39" s="37" t="s">
        <v>52</v>
      </c>
      <c r="G39" s="38" t="s">
        <v>110</v>
      </c>
      <c r="H39" s="58">
        <v>85</v>
      </c>
      <c r="I39" s="1" t="s">
        <v>306</v>
      </c>
    </row>
    <row r="40" spans="1:9" ht="28.8" x14ac:dyDescent="0.3">
      <c r="A40" s="11"/>
      <c r="B40" s="35" t="s">
        <v>113</v>
      </c>
      <c r="C40" s="60" t="s">
        <v>56</v>
      </c>
      <c r="D40" s="57">
        <v>92</v>
      </c>
      <c r="E40" s="55"/>
      <c r="F40" s="35" t="s">
        <v>114</v>
      </c>
      <c r="G40" s="60" t="s">
        <v>56</v>
      </c>
      <c r="H40" s="57">
        <v>90</v>
      </c>
      <c r="I40" s="1" t="s">
        <v>305</v>
      </c>
    </row>
    <row r="41" spans="1:9" ht="28.8" x14ac:dyDescent="0.3">
      <c r="A41" s="24"/>
      <c r="B41" s="37" t="s">
        <v>115</v>
      </c>
      <c r="C41" s="38" t="s">
        <v>59</v>
      </c>
      <c r="D41" s="58">
        <v>60</v>
      </c>
      <c r="E41" s="55"/>
      <c r="F41" s="37" t="s">
        <v>100</v>
      </c>
      <c r="G41" s="36"/>
      <c r="H41" s="58">
        <v>95</v>
      </c>
      <c r="I41" s="1" t="s">
        <v>304</v>
      </c>
    </row>
    <row r="42" spans="1:9" ht="28.8" x14ac:dyDescent="0.3">
      <c r="A42" s="11"/>
      <c r="B42" s="35" t="s">
        <v>62</v>
      </c>
      <c r="C42" s="54" t="s">
        <v>63</v>
      </c>
      <c r="D42" s="57">
        <v>50</v>
      </c>
      <c r="E42" s="55"/>
      <c r="F42" s="35" t="s">
        <v>62</v>
      </c>
      <c r="G42" s="54" t="s">
        <v>63</v>
      </c>
      <c r="H42" s="57">
        <v>50</v>
      </c>
      <c r="I42" s="1" t="s">
        <v>302</v>
      </c>
    </row>
    <row r="43" spans="1:9" ht="15" thickBot="1" x14ac:dyDescent="0.35">
      <c r="A43" s="24"/>
      <c r="B43" s="61"/>
      <c r="C43" s="62"/>
      <c r="D43" s="59">
        <v>95</v>
      </c>
      <c r="E43" s="55"/>
      <c r="F43" s="61"/>
      <c r="G43" s="62"/>
      <c r="H43" s="59">
        <v>95</v>
      </c>
      <c r="I43" s="1" t="s">
        <v>301</v>
      </c>
    </row>
    <row r="44" spans="1:9" x14ac:dyDescent="0.3">
      <c r="A44" s="39"/>
      <c r="C44" s="69" t="s">
        <v>84</v>
      </c>
      <c r="D44" s="20">
        <f>(D35+D36+D37+D38+D39+D40+D41+D42+D43)/9</f>
        <v>72.444444444444443</v>
      </c>
      <c r="G44" s="69" t="s">
        <v>84</v>
      </c>
      <c r="H44" s="20">
        <f>(H35+H36+H37+H38+H39+H40+H41+H42+H43)/9</f>
        <v>87.111111111111114</v>
      </c>
    </row>
    <row r="45" spans="1:9" x14ac:dyDescent="0.3">
      <c r="A45" s="39"/>
      <c r="C45" s="69" t="s">
        <v>85</v>
      </c>
      <c r="D45" s="20">
        <f>(D35+D37+D38+D40+D41+D42)/6</f>
        <v>76.833333333333329</v>
      </c>
      <c r="G45" s="69" t="s">
        <v>85</v>
      </c>
      <c r="H45" s="20">
        <f>(H35+H38+H39+H40)/4</f>
        <v>88.5</v>
      </c>
    </row>
    <row r="48" spans="1:9" ht="18.600000000000001" thickBot="1" x14ac:dyDescent="0.4">
      <c r="A48" s="1"/>
      <c r="C48" s="50" t="s">
        <v>89</v>
      </c>
      <c r="D48" s="51"/>
      <c r="G48" s="50" t="s">
        <v>89</v>
      </c>
      <c r="H48" s="51"/>
    </row>
    <row r="49" spans="2:8" s="1" customFormat="1" ht="18.600000000000001" thickTop="1" x14ac:dyDescent="0.35">
      <c r="B49" s="48"/>
      <c r="C49" s="47" t="s">
        <v>87</v>
      </c>
      <c r="D49" s="49">
        <f>(D18+D31+D44)/3</f>
        <v>71.222222222222229</v>
      </c>
      <c r="G49" s="47" t="s">
        <v>87</v>
      </c>
      <c r="H49" s="49">
        <f>(H18+H31+H44)/3</f>
        <v>88.777777777777786</v>
      </c>
    </row>
    <row r="50" spans="2:8" ht="18" x14ac:dyDescent="0.35">
      <c r="B50" s="48"/>
      <c r="C50" s="47" t="s">
        <v>88</v>
      </c>
      <c r="D50" s="49">
        <f>(D19+D32+D45)/3</f>
        <v>75.068253968253956</v>
      </c>
      <c r="G50" s="47" t="s">
        <v>88</v>
      </c>
      <c r="H50" s="49">
        <f>(H19+H32+H45)/3</f>
        <v>88.366666666666674</v>
      </c>
    </row>
  </sheetData>
  <sheetProtection algorithmName="SHA-512" hashValue="7i2J8wvj0sdEpXbuTKS250r+t38mYPFR9kZp6I/tdEFhiGvgHCQTcF/Oxp+0DqoZP8zGrexrtLzb0TDGeJRh/g==" saltValue="LaFSgi1xTl6XwLX3dVgeqQ==" spinCount="100000" sheet="1" objects="1" scenarios="1" selectLockedCells="1" selectUnlockedCells="1"/>
  <mergeCells count="3">
    <mergeCell ref="B4:D4"/>
    <mergeCell ref="F4:H4"/>
    <mergeCell ref="A1:H1"/>
  </mergeCells>
  <pageMargins left="0.7" right="0.7" top="0.75" bottom="0.75" header="0.3" footer="0.3"/>
  <pageSetup paperSize="3"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D37A-37AB-4D6A-9B95-1867411F128E}">
  <sheetPr>
    <pageSetUpPr fitToPage="1"/>
  </sheetPr>
  <dimension ref="A1:I76"/>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3.109375" style="1" bestFit="1" customWidth="1"/>
    <col min="5" max="5" width="9.109375" style="1"/>
    <col min="6" max="7" width="60.6640625" style="1" customWidth="1"/>
    <col min="8" max="8" width="13.109375" style="1" bestFit="1" customWidth="1"/>
    <col min="9" max="9" width="17.88671875" style="1" bestFit="1" customWidth="1"/>
    <col min="10" max="16384" width="9.109375" style="1"/>
  </cols>
  <sheetData>
    <row r="1" spans="1:9" ht="25.8" x14ac:dyDescent="0.5">
      <c r="A1" s="232" t="s">
        <v>9</v>
      </c>
      <c r="B1" s="232"/>
      <c r="C1" s="232"/>
      <c r="D1" s="232"/>
      <c r="E1" s="232"/>
      <c r="F1" s="232"/>
      <c r="G1" s="232"/>
      <c r="H1" s="232"/>
    </row>
    <row r="3" spans="1:9" ht="15" thickBot="1" x14ac:dyDescent="0.35"/>
    <row r="4" spans="1:9" ht="18.600000000000001" thickBot="1" x14ac:dyDescent="0.4">
      <c r="B4" s="228" t="s">
        <v>21</v>
      </c>
      <c r="C4" s="229"/>
      <c r="D4" s="230"/>
      <c r="F4" s="228" t="s">
        <v>22</v>
      </c>
      <c r="G4" s="229"/>
      <c r="H4" s="230"/>
      <c r="I4" s="140"/>
    </row>
    <row r="5" spans="1:9" x14ac:dyDescent="0.3">
      <c r="B5" s="12"/>
      <c r="C5" s="13"/>
      <c r="D5" s="125"/>
      <c r="F5" s="12"/>
      <c r="G5" s="13"/>
      <c r="H5" s="125"/>
    </row>
    <row r="6" spans="1:9" x14ac:dyDescent="0.3">
      <c r="A6" s="70" t="s">
        <v>1</v>
      </c>
      <c r="B6" s="41" t="s">
        <v>23</v>
      </c>
      <c r="C6" s="42" t="s">
        <v>24</v>
      </c>
      <c r="D6" s="71" t="s">
        <v>86</v>
      </c>
      <c r="F6" s="41" t="s">
        <v>23</v>
      </c>
      <c r="G6" s="42" t="s">
        <v>24</v>
      </c>
      <c r="H6" s="71" t="s">
        <v>86</v>
      </c>
      <c r="I6" s="63" t="s">
        <v>25</v>
      </c>
    </row>
    <row r="7" spans="1:9" ht="15" thickBot="1" x14ac:dyDescent="0.35">
      <c r="B7" s="16"/>
      <c r="C7" s="17"/>
      <c r="D7" s="92"/>
      <c r="F7" s="16"/>
      <c r="G7" s="17"/>
      <c r="H7" s="92"/>
    </row>
    <row r="8" spans="1:9" ht="43.8" thickBot="1" x14ac:dyDescent="0.35">
      <c r="A8" s="99" t="s">
        <v>10</v>
      </c>
      <c r="B8" s="96"/>
      <c r="C8" s="97"/>
      <c r="D8" s="98"/>
      <c r="F8" s="96"/>
      <c r="G8" s="97"/>
      <c r="H8" s="98"/>
    </row>
    <row r="9" spans="1:9" ht="28.8" x14ac:dyDescent="0.3">
      <c r="B9" s="100" t="s">
        <v>163</v>
      </c>
      <c r="C9" s="101" t="s">
        <v>164</v>
      </c>
      <c r="D9" s="102">
        <v>97</v>
      </c>
      <c r="E9" s="55"/>
      <c r="F9" s="100" t="s">
        <v>165</v>
      </c>
      <c r="G9" s="101" t="s">
        <v>166</v>
      </c>
      <c r="H9" s="102">
        <v>90</v>
      </c>
      <c r="I9" s="55" t="s">
        <v>310</v>
      </c>
    </row>
    <row r="10" spans="1:9" x14ac:dyDescent="0.3">
      <c r="B10" s="35"/>
      <c r="C10" s="54"/>
      <c r="D10" s="78">
        <v>85</v>
      </c>
      <c r="E10" s="55"/>
      <c r="F10" s="35"/>
      <c r="G10" s="54"/>
      <c r="H10" s="78">
        <v>95</v>
      </c>
      <c r="I10" s="55" t="s">
        <v>309</v>
      </c>
    </row>
    <row r="11" spans="1:9" x14ac:dyDescent="0.3">
      <c r="B11" s="103"/>
      <c r="C11" s="104"/>
      <c r="D11" s="105">
        <v>80</v>
      </c>
      <c r="E11" s="55"/>
      <c r="F11" s="103"/>
      <c r="G11" s="104"/>
      <c r="H11" s="105">
        <v>90</v>
      </c>
      <c r="I11" s="55" t="s">
        <v>308</v>
      </c>
    </row>
    <row r="12" spans="1:9" ht="28.8" x14ac:dyDescent="0.3">
      <c r="B12" s="35" t="s">
        <v>167</v>
      </c>
      <c r="C12" s="54"/>
      <c r="D12" s="78">
        <v>95</v>
      </c>
      <c r="E12" s="55"/>
      <c r="F12" s="35" t="s">
        <v>168</v>
      </c>
      <c r="G12" s="54"/>
      <c r="H12" s="78">
        <v>89</v>
      </c>
      <c r="I12" s="55" t="s">
        <v>307</v>
      </c>
    </row>
    <row r="13" spans="1:9" ht="28.8" x14ac:dyDescent="0.3">
      <c r="B13" s="103" t="s">
        <v>76</v>
      </c>
      <c r="C13" s="104" t="s">
        <v>169</v>
      </c>
      <c r="D13" s="105">
        <v>1</v>
      </c>
      <c r="E13" s="55"/>
      <c r="F13" s="103" t="s">
        <v>39</v>
      </c>
      <c r="G13" s="104"/>
      <c r="H13" s="105">
        <v>90</v>
      </c>
      <c r="I13" s="55" t="s">
        <v>306</v>
      </c>
    </row>
    <row r="14" spans="1:9" ht="43.2" x14ac:dyDescent="0.3">
      <c r="B14" s="35" t="s">
        <v>170</v>
      </c>
      <c r="C14" s="54"/>
      <c r="D14" s="78">
        <v>90</v>
      </c>
      <c r="E14" s="55"/>
      <c r="F14" s="35" t="s">
        <v>171</v>
      </c>
      <c r="G14" s="54" t="s">
        <v>172</v>
      </c>
      <c r="H14" s="78">
        <v>82</v>
      </c>
      <c r="I14" s="55" t="s">
        <v>305</v>
      </c>
    </row>
    <row r="15" spans="1:9" ht="28.8" x14ac:dyDescent="0.3">
      <c r="B15" s="106"/>
      <c r="C15" s="104"/>
      <c r="D15" s="105">
        <v>75</v>
      </c>
      <c r="E15" s="55"/>
      <c r="F15" s="103" t="s">
        <v>173</v>
      </c>
      <c r="G15" s="104"/>
      <c r="H15" s="105">
        <v>90</v>
      </c>
      <c r="I15" s="55" t="s">
        <v>304</v>
      </c>
    </row>
    <row r="16" spans="1:9" x14ac:dyDescent="0.3">
      <c r="B16" s="35" t="s">
        <v>174</v>
      </c>
      <c r="C16" s="54"/>
      <c r="D16" s="78">
        <v>70</v>
      </c>
      <c r="E16" s="55"/>
      <c r="F16" s="35" t="s">
        <v>174</v>
      </c>
      <c r="G16" s="54" t="s">
        <v>175</v>
      </c>
      <c r="H16" s="78">
        <v>60</v>
      </c>
      <c r="I16" s="55" t="s">
        <v>302</v>
      </c>
    </row>
    <row r="17" spans="1:9" ht="15" thickBot="1" x14ac:dyDescent="0.35">
      <c r="B17" s="107"/>
      <c r="C17" s="108"/>
      <c r="D17" s="109">
        <v>95</v>
      </c>
      <c r="E17" s="55"/>
      <c r="F17" s="107"/>
      <c r="G17" s="108"/>
      <c r="H17" s="109">
        <v>90</v>
      </c>
      <c r="I17" s="55" t="s">
        <v>301</v>
      </c>
    </row>
    <row r="18" spans="1:9" x14ac:dyDescent="0.3">
      <c r="C18" s="69" t="s">
        <v>84</v>
      </c>
      <c r="D18" s="95">
        <f>(D9+D10+D11+D12+D13+D14+D15+D16+D17)/9</f>
        <v>76.444444444444443</v>
      </c>
      <c r="G18" s="69" t="s">
        <v>84</v>
      </c>
      <c r="H18" s="95">
        <f>(H9+H10+H11+H12+H13+H14+H15+H16+H17)/9</f>
        <v>86.222222222222229</v>
      </c>
    </row>
    <row r="19" spans="1:9" x14ac:dyDescent="0.3">
      <c r="C19" s="69" t="s">
        <v>85</v>
      </c>
      <c r="D19" s="95">
        <f>(D10+D11+D12+D14+D15+D16+D17)/7</f>
        <v>84.285714285714292</v>
      </c>
      <c r="G19" s="69" t="s">
        <v>85</v>
      </c>
      <c r="H19" s="95">
        <f>(H9+H11+H12+H13+H14+H15+H17)/7</f>
        <v>88.714285714285708</v>
      </c>
    </row>
    <row r="20" spans="1:9" ht="15" thickBot="1" x14ac:dyDescent="0.35"/>
    <row r="21" spans="1:9" ht="29.4" thickBot="1" x14ac:dyDescent="0.35">
      <c r="A21" s="110" t="s">
        <v>11</v>
      </c>
      <c r="B21" s="96"/>
      <c r="C21" s="97"/>
      <c r="D21" s="98"/>
      <c r="F21" s="96"/>
      <c r="G21" s="97"/>
      <c r="H21" s="98"/>
    </row>
    <row r="22" spans="1:9" ht="28.8" x14ac:dyDescent="0.3">
      <c r="B22" s="100" t="s">
        <v>176</v>
      </c>
      <c r="C22" s="101" t="s">
        <v>177</v>
      </c>
      <c r="D22" s="102">
        <v>95</v>
      </c>
      <c r="E22" s="55"/>
      <c r="F22" s="111" t="s">
        <v>35</v>
      </c>
      <c r="G22" s="112" t="s">
        <v>37</v>
      </c>
      <c r="H22" s="102">
        <v>90</v>
      </c>
      <c r="I22" s="55" t="s">
        <v>310</v>
      </c>
    </row>
    <row r="23" spans="1:9" x14ac:dyDescent="0.3">
      <c r="B23" s="35"/>
      <c r="C23" s="54"/>
      <c r="D23" s="78">
        <v>85</v>
      </c>
      <c r="E23" s="55"/>
      <c r="F23" s="77"/>
      <c r="G23" s="60"/>
      <c r="H23" s="78">
        <v>90</v>
      </c>
      <c r="I23" s="55" t="s">
        <v>309</v>
      </c>
    </row>
    <row r="24" spans="1:9" x14ac:dyDescent="0.3">
      <c r="B24" s="103" t="s">
        <v>178</v>
      </c>
      <c r="C24" s="104"/>
      <c r="D24" s="105">
        <v>95</v>
      </c>
      <c r="E24" s="55"/>
      <c r="F24" s="106"/>
      <c r="G24" s="113"/>
      <c r="H24" s="105">
        <v>90</v>
      </c>
      <c r="I24" s="55" t="s">
        <v>308</v>
      </c>
    </row>
    <row r="25" spans="1:9" x14ac:dyDescent="0.3">
      <c r="B25" s="35" t="s">
        <v>179</v>
      </c>
      <c r="C25" s="54"/>
      <c r="D25" s="78">
        <v>95</v>
      </c>
      <c r="E25" s="55"/>
      <c r="F25" s="77" t="s">
        <v>39</v>
      </c>
      <c r="G25" s="60"/>
      <c r="H25" s="78">
        <v>89</v>
      </c>
      <c r="I25" s="55" t="s">
        <v>307</v>
      </c>
    </row>
    <row r="26" spans="1:9" ht="28.8" x14ac:dyDescent="0.3">
      <c r="B26" s="103"/>
      <c r="C26" s="104" t="s">
        <v>48</v>
      </c>
      <c r="D26" s="105">
        <v>90</v>
      </c>
      <c r="E26" s="55"/>
      <c r="F26" s="106" t="s">
        <v>39</v>
      </c>
      <c r="G26" s="104" t="s">
        <v>110</v>
      </c>
      <c r="H26" s="105">
        <v>85</v>
      </c>
      <c r="I26" s="55" t="s">
        <v>306</v>
      </c>
    </row>
    <row r="27" spans="1:9" ht="43.2" x14ac:dyDescent="0.3">
      <c r="B27" s="35" t="s">
        <v>180</v>
      </c>
      <c r="C27" s="54" t="s">
        <v>181</v>
      </c>
      <c r="D27" s="78">
        <v>92</v>
      </c>
      <c r="E27" s="55"/>
      <c r="F27" s="77" t="s">
        <v>55</v>
      </c>
      <c r="G27" s="54" t="s">
        <v>182</v>
      </c>
      <c r="H27" s="78">
        <v>85</v>
      </c>
      <c r="I27" s="55" t="s">
        <v>305</v>
      </c>
    </row>
    <row r="28" spans="1:9" ht="43.2" x14ac:dyDescent="0.3">
      <c r="B28" s="103" t="s">
        <v>183</v>
      </c>
      <c r="C28" s="113"/>
      <c r="D28" s="105">
        <v>80</v>
      </c>
      <c r="E28" s="55"/>
      <c r="F28" s="103" t="s">
        <v>184</v>
      </c>
      <c r="G28" s="104"/>
      <c r="H28" s="105">
        <v>85</v>
      </c>
      <c r="I28" s="55" t="s">
        <v>304</v>
      </c>
    </row>
    <row r="29" spans="1:9" ht="28.8" x14ac:dyDescent="0.3">
      <c r="B29" s="35" t="s">
        <v>185</v>
      </c>
      <c r="C29" s="54" t="s">
        <v>186</v>
      </c>
      <c r="D29" s="78">
        <v>65</v>
      </c>
      <c r="E29" s="55"/>
      <c r="F29" s="35" t="s">
        <v>187</v>
      </c>
      <c r="G29" s="54" t="s">
        <v>186</v>
      </c>
      <c r="H29" s="78">
        <v>80</v>
      </c>
      <c r="I29" s="55" t="s">
        <v>302</v>
      </c>
    </row>
    <row r="30" spans="1:9" ht="15" thickBot="1" x14ac:dyDescent="0.35">
      <c r="B30" s="107"/>
      <c r="C30" s="108"/>
      <c r="D30" s="109">
        <v>95</v>
      </c>
      <c r="E30" s="55"/>
      <c r="F30" s="114"/>
      <c r="G30" s="115"/>
      <c r="H30" s="109">
        <v>85</v>
      </c>
      <c r="I30" s="55" t="s">
        <v>301</v>
      </c>
    </row>
    <row r="31" spans="1:9" x14ac:dyDescent="0.3">
      <c r="C31" s="69" t="s">
        <v>84</v>
      </c>
      <c r="D31" s="63">
        <f>(D22+D23+D24+D25+D26+D27+D28+D29+D30)/9</f>
        <v>88</v>
      </c>
      <c r="G31" s="69" t="s">
        <v>84</v>
      </c>
      <c r="H31" s="95">
        <f>(H22+H23+H24+H25+H26+H27+H28+H29+H30)/9</f>
        <v>86.555555555555557</v>
      </c>
    </row>
    <row r="32" spans="1:9" x14ac:dyDescent="0.3">
      <c r="C32" s="69" t="s">
        <v>85</v>
      </c>
      <c r="D32" s="95">
        <f>(D23+D26+D27+D28)/4</f>
        <v>86.75</v>
      </c>
      <c r="G32" s="69" t="s">
        <v>85</v>
      </c>
      <c r="H32" s="95">
        <f>(H25+H26+H27+H28+H30)/5</f>
        <v>85.8</v>
      </c>
    </row>
    <row r="33" spans="1:9" ht="15" thickBot="1" x14ac:dyDescent="0.35"/>
    <row r="34" spans="1:9" ht="15" thickBot="1" x14ac:dyDescent="0.35">
      <c r="A34" s="99" t="s">
        <v>12</v>
      </c>
      <c r="B34" s="233"/>
      <c r="C34" s="234"/>
      <c r="D34" s="235"/>
      <c r="F34" s="96"/>
      <c r="G34" s="97"/>
      <c r="H34" s="98"/>
    </row>
    <row r="35" spans="1:9" ht="28.8" x14ac:dyDescent="0.3">
      <c r="B35" s="121" t="s">
        <v>188</v>
      </c>
      <c r="C35" s="120" t="s">
        <v>189</v>
      </c>
      <c r="D35" s="122">
        <v>90</v>
      </c>
      <c r="E35" s="55"/>
      <c r="F35" s="100" t="s">
        <v>190</v>
      </c>
      <c r="G35" s="101" t="s">
        <v>191</v>
      </c>
      <c r="H35" s="102">
        <v>99</v>
      </c>
      <c r="I35" s="55" t="s">
        <v>310</v>
      </c>
    </row>
    <row r="36" spans="1:9" x14ac:dyDescent="0.3">
      <c r="B36" s="35"/>
      <c r="C36" s="54"/>
      <c r="D36" s="78">
        <v>85</v>
      </c>
      <c r="E36" s="55"/>
      <c r="F36" s="35"/>
      <c r="G36" s="54"/>
      <c r="H36" s="78">
        <v>95</v>
      </c>
      <c r="I36" s="55" t="s">
        <v>309</v>
      </c>
    </row>
    <row r="37" spans="1:9" x14ac:dyDescent="0.3">
      <c r="B37" s="103"/>
      <c r="C37" s="104" t="s">
        <v>192</v>
      </c>
      <c r="D37" s="105">
        <v>85</v>
      </c>
      <c r="E37" s="55"/>
      <c r="F37" s="103"/>
      <c r="G37" s="104"/>
      <c r="H37" s="105">
        <v>90</v>
      </c>
      <c r="I37" s="55" t="s">
        <v>308</v>
      </c>
    </row>
    <row r="38" spans="1:9" ht="28.8" x14ac:dyDescent="0.3">
      <c r="B38" s="35" t="s">
        <v>193</v>
      </c>
      <c r="C38" s="54"/>
      <c r="D38" s="78">
        <v>95</v>
      </c>
      <c r="E38" s="55"/>
      <c r="F38" s="35" t="s">
        <v>39</v>
      </c>
      <c r="G38" s="54"/>
      <c r="H38" s="78">
        <v>89</v>
      </c>
      <c r="I38" s="55" t="s">
        <v>307</v>
      </c>
    </row>
    <row r="39" spans="1:9" x14ac:dyDescent="0.3">
      <c r="B39" s="103"/>
      <c r="C39" s="104"/>
      <c r="D39" s="105">
        <v>1</v>
      </c>
      <c r="E39" s="55"/>
      <c r="F39" s="103" t="s">
        <v>39</v>
      </c>
      <c r="G39" s="104" t="s">
        <v>52</v>
      </c>
      <c r="H39" s="105">
        <v>95</v>
      </c>
      <c r="I39" s="55" t="s">
        <v>306</v>
      </c>
    </row>
    <row r="40" spans="1:9" ht="43.2" x14ac:dyDescent="0.3">
      <c r="B40" s="35" t="s">
        <v>194</v>
      </c>
      <c r="C40" s="54" t="s">
        <v>195</v>
      </c>
      <c r="D40" s="78">
        <v>88</v>
      </c>
      <c r="E40" s="55"/>
      <c r="F40" s="35" t="s">
        <v>196</v>
      </c>
      <c r="G40" s="54" t="s">
        <v>197</v>
      </c>
      <c r="H40" s="78">
        <v>90</v>
      </c>
      <c r="I40" s="55" t="s">
        <v>305</v>
      </c>
    </row>
    <row r="41" spans="1:9" ht="28.8" x14ac:dyDescent="0.3">
      <c r="B41" s="106"/>
      <c r="C41" s="104" t="s">
        <v>198</v>
      </c>
      <c r="D41" s="105">
        <v>25</v>
      </c>
      <c r="E41" s="55"/>
      <c r="F41" s="103"/>
      <c r="G41" s="104"/>
      <c r="H41" s="105">
        <v>95</v>
      </c>
      <c r="I41" s="55" t="s">
        <v>304</v>
      </c>
    </row>
    <row r="42" spans="1:9" ht="28.8" x14ac:dyDescent="0.3">
      <c r="B42" s="35" t="s">
        <v>199</v>
      </c>
      <c r="C42" s="54" t="s">
        <v>200</v>
      </c>
      <c r="D42" s="78">
        <v>50</v>
      </c>
      <c r="E42" s="55"/>
      <c r="F42" s="35" t="s">
        <v>199</v>
      </c>
      <c r="G42" s="54" t="s">
        <v>200</v>
      </c>
      <c r="H42" s="78">
        <v>50</v>
      </c>
      <c r="I42" s="55" t="s">
        <v>302</v>
      </c>
    </row>
    <row r="43" spans="1:9" ht="15" thickBot="1" x14ac:dyDescent="0.35">
      <c r="B43" s="114"/>
      <c r="C43" s="108"/>
      <c r="D43" s="109">
        <v>85</v>
      </c>
      <c r="E43" s="55"/>
      <c r="F43" s="107"/>
      <c r="G43" s="108"/>
      <c r="H43" s="109">
        <v>90</v>
      </c>
      <c r="I43" s="55" t="s">
        <v>301</v>
      </c>
    </row>
    <row r="44" spans="1:9" x14ac:dyDescent="0.3">
      <c r="C44" s="69" t="s">
        <v>84</v>
      </c>
      <c r="D44" s="95">
        <f>(D35+D36+D37+D38+D39+D40+D41+D42+D43)/9</f>
        <v>67.111111111111114</v>
      </c>
      <c r="F44" s="116"/>
      <c r="G44" s="69" t="s">
        <v>84</v>
      </c>
      <c r="H44" s="126">
        <f>(H35+H36+H37+H38+H39+H40+H41+H42+H43)/9</f>
        <v>88.111111111111114</v>
      </c>
    </row>
    <row r="45" spans="1:9" x14ac:dyDescent="0.3">
      <c r="C45" s="69" t="s">
        <v>85</v>
      </c>
      <c r="D45" s="95">
        <f>(D35+D36+D37+D40+D41+D42+D43)/7</f>
        <v>72.571428571428569</v>
      </c>
      <c r="F45" s="123"/>
      <c r="G45" s="69" t="s">
        <v>85</v>
      </c>
      <c r="H45" s="127">
        <f>(H36+H37+H38+H39+H40+H41+H43)/7</f>
        <v>92</v>
      </c>
    </row>
    <row r="46" spans="1:9" ht="15" thickBot="1" x14ac:dyDescent="0.35">
      <c r="F46" s="123"/>
      <c r="G46" s="116"/>
      <c r="H46" s="124"/>
    </row>
    <row r="47" spans="1:9" ht="29.4" thickBot="1" x14ac:dyDescent="0.35">
      <c r="A47" s="99" t="s">
        <v>13</v>
      </c>
      <c r="B47" s="96"/>
      <c r="C47" s="97"/>
      <c r="D47" s="98"/>
      <c r="F47" s="117"/>
      <c r="G47" s="118"/>
      <c r="H47" s="119"/>
    </row>
    <row r="48" spans="1:9" x14ac:dyDescent="0.3">
      <c r="B48" s="100" t="s">
        <v>201</v>
      </c>
      <c r="C48" s="112"/>
      <c r="D48" s="102">
        <v>97</v>
      </c>
      <c r="E48" s="55"/>
      <c r="F48" s="111" t="s">
        <v>36</v>
      </c>
      <c r="G48" s="112" t="s">
        <v>38</v>
      </c>
      <c r="H48" s="102">
        <v>95</v>
      </c>
      <c r="I48" s="55" t="s">
        <v>310</v>
      </c>
    </row>
    <row r="49" spans="1:9" x14ac:dyDescent="0.3">
      <c r="B49" s="35"/>
      <c r="C49" s="60"/>
      <c r="D49" s="78">
        <v>85</v>
      </c>
      <c r="E49" s="55"/>
      <c r="F49" s="77"/>
      <c r="G49" s="60"/>
      <c r="H49" s="78">
        <v>100</v>
      </c>
      <c r="I49" s="55" t="s">
        <v>309</v>
      </c>
    </row>
    <row r="50" spans="1:9" x14ac:dyDescent="0.3">
      <c r="B50" s="103"/>
      <c r="C50" s="104" t="s">
        <v>202</v>
      </c>
      <c r="D50" s="105">
        <v>75</v>
      </c>
      <c r="E50" s="55"/>
      <c r="F50" s="106"/>
      <c r="G50" s="113"/>
      <c r="H50" s="105">
        <v>90</v>
      </c>
      <c r="I50" s="55" t="s">
        <v>308</v>
      </c>
    </row>
    <row r="51" spans="1:9" ht="28.8" x14ac:dyDescent="0.3">
      <c r="B51" s="35" t="s">
        <v>203</v>
      </c>
      <c r="C51" s="60"/>
      <c r="D51" s="78">
        <v>95</v>
      </c>
      <c r="E51" s="55"/>
      <c r="F51" s="77" t="s">
        <v>39</v>
      </c>
      <c r="G51" s="60"/>
      <c r="H51" s="78">
        <v>89</v>
      </c>
      <c r="I51" s="55" t="s">
        <v>307</v>
      </c>
    </row>
    <row r="52" spans="1:9" x14ac:dyDescent="0.3">
      <c r="B52" s="106"/>
      <c r="C52" s="113"/>
      <c r="D52" s="105">
        <v>85</v>
      </c>
      <c r="E52" s="55"/>
      <c r="F52" s="106" t="s">
        <v>39</v>
      </c>
      <c r="G52" s="113"/>
      <c r="H52" s="105">
        <v>95</v>
      </c>
      <c r="I52" s="55" t="s">
        <v>306</v>
      </c>
    </row>
    <row r="53" spans="1:9" ht="43.2" x14ac:dyDescent="0.3">
      <c r="B53" s="35" t="s">
        <v>204</v>
      </c>
      <c r="C53" s="54" t="s">
        <v>205</v>
      </c>
      <c r="D53" s="78">
        <v>90</v>
      </c>
      <c r="E53" s="55"/>
      <c r="F53" s="35" t="s">
        <v>206</v>
      </c>
      <c r="G53" s="60"/>
      <c r="H53" s="78">
        <v>90</v>
      </c>
      <c r="I53" s="55" t="s">
        <v>305</v>
      </c>
    </row>
    <row r="54" spans="1:9" x14ac:dyDescent="0.3">
      <c r="B54" s="103" t="s">
        <v>207</v>
      </c>
      <c r="C54" s="113"/>
      <c r="D54" s="105">
        <v>80</v>
      </c>
      <c r="E54" s="55"/>
      <c r="F54" s="103" t="s">
        <v>208</v>
      </c>
      <c r="G54" s="113"/>
      <c r="H54" s="105">
        <v>95</v>
      </c>
      <c r="I54" s="55" t="s">
        <v>304</v>
      </c>
    </row>
    <row r="55" spans="1:9" x14ac:dyDescent="0.3">
      <c r="B55" s="35" t="s">
        <v>209</v>
      </c>
      <c r="C55" s="60"/>
      <c r="D55" s="78">
        <v>60</v>
      </c>
      <c r="E55" s="55"/>
      <c r="F55" s="35" t="s">
        <v>209</v>
      </c>
      <c r="G55" s="60"/>
      <c r="H55" s="78">
        <v>60</v>
      </c>
      <c r="I55" s="55" t="s">
        <v>302</v>
      </c>
    </row>
    <row r="56" spans="1:9" ht="15" thickBot="1" x14ac:dyDescent="0.35">
      <c r="B56" s="107"/>
      <c r="C56" s="115"/>
      <c r="D56" s="109">
        <v>80</v>
      </c>
      <c r="E56" s="55"/>
      <c r="F56" s="107"/>
      <c r="G56" s="115"/>
      <c r="H56" s="109">
        <v>90</v>
      </c>
      <c r="I56" s="55" t="s">
        <v>301</v>
      </c>
    </row>
    <row r="57" spans="1:9" x14ac:dyDescent="0.3">
      <c r="C57" s="69" t="s">
        <v>84</v>
      </c>
      <c r="D57" s="63">
        <f>(D48+D49+D50+D51+D52+D53+D54+D55+D56)/9</f>
        <v>83</v>
      </c>
      <c r="G57" s="69" t="s">
        <v>84</v>
      </c>
      <c r="H57" s="95">
        <f>(H48+H49+H50+H51+H52+H53+H54+H55+H56)/9</f>
        <v>89.333333333333329</v>
      </c>
    </row>
    <row r="58" spans="1:9" x14ac:dyDescent="0.3">
      <c r="C58" s="69" t="s">
        <v>85</v>
      </c>
      <c r="D58" s="95">
        <f>(D49+D50+D51+D52+D53+D54+D56)/7</f>
        <v>84.285714285714292</v>
      </c>
      <c r="G58" s="69" t="s">
        <v>85</v>
      </c>
      <c r="H58" s="63">
        <f>(H48+H50+H51+H52+H53+H54+H56)/7</f>
        <v>92</v>
      </c>
    </row>
    <row r="59" spans="1:9" ht="15" thickBot="1" x14ac:dyDescent="0.35"/>
    <row r="60" spans="1:9" ht="15" thickBot="1" x14ac:dyDescent="0.35">
      <c r="A60" s="99" t="s">
        <v>14</v>
      </c>
      <c r="B60" s="96"/>
      <c r="C60" s="97"/>
      <c r="D60" s="98"/>
      <c r="F60" s="96"/>
      <c r="G60" s="97"/>
      <c r="H60" s="98"/>
    </row>
    <row r="61" spans="1:9" ht="28.8" x14ac:dyDescent="0.3">
      <c r="B61" s="100" t="s">
        <v>210</v>
      </c>
      <c r="C61" s="112"/>
      <c r="D61" s="102">
        <v>0</v>
      </c>
      <c r="E61" s="55"/>
      <c r="F61" s="111"/>
      <c r="G61" s="112"/>
      <c r="H61" s="102">
        <v>0</v>
      </c>
      <c r="I61" s="55" t="s">
        <v>310</v>
      </c>
    </row>
    <row r="62" spans="1:9" x14ac:dyDescent="0.3">
      <c r="B62" s="35"/>
      <c r="C62" s="60"/>
      <c r="D62" s="78">
        <v>90</v>
      </c>
      <c r="E62" s="55"/>
      <c r="F62" s="77"/>
      <c r="G62" s="60"/>
      <c r="H62" s="78">
        <v>90</v>
      </c>
      <c r="I62" s="55" t="s">
        <v>309</v>
      </c>
    </row>
    <row r="63" spans="1:9" x14ac:dyDescent="0.3">
      <c r="B63" s="103" t="s">
        <v>211</v>
      </c>
      <c r="C63" s="113"/>
      <c r="D63" s="105">
        <v>75</v>
      </c>
      <c r="E63" s="55"/>
      <c r="F63" s="106"/>
      <c r="G63" s="113"/>
      <c r="H63" s="105">
        <v>95</v>
      </c>
      <c r="I63" s="55" t="s">
        <v>308</v>
      </c>
    </row>
    <row r="64" spans="1:9" x14ac:dyDescent="0.3">
      <c r="B64" s="35" t="s">
        <v>212</v>
      </c>
      <c r="C64" s="60"/>
      <c r="D64" s="78">
        <v>89</v>
      </c>
      <c r="E64" s="55"/>
      <c r="F64" s="35" t="s">
        <v>213</v>
      </c>
      <c r="G64" s="60"/>
      <c r="H64" s="78">
        <v>89</v>
      </c>
      <c r="I64" s="55" t="s">
        <v>307</v>
      </c>
    </row>
    <row r="65" spans="2:9" ht="28.8" x14ac:dyDescent="0.3">
      <c r="B65" s="103"/>
      <c r="C65" s="113"/>
      <c r="D65" s="105">
        <v>1</v>
      </c>
      <c r="E65" s="55"/>
      <c r="F65" s="103" t="s">
        <v>52</v>
      </c>
      <c r="G65" s="104" t="s">
        <v>110</v>
      </c>
      <c r="H65" s="105">
        <v>0</v>
      </c>
      <c r="I65" s="55" t="s">
        <v>306</v>
      </c>
    </row>
    <row r="66" spans="2:9" ht="57.6" x14ac:dyDescent="0.3">
      <c r="B66" s="35" t="s">
        <v>214</v>
      </c>
      <c r="C66" s="60" t="s">
        <v>57</v>
      </c>
      <c r="D66" s="78">
        <v>85</v>
      </c>
      <c r="E66" s="55"/>
      <c r="F66" s="77"/>
      <c r="G66" s="60"/>
      <c r="H66" s="78">
        <v>0</v>
      </c>
      <c r="I66" s="55" t="s">
        <v>305</v>
      </c>
    </row>
    <row r="67" spans="2:9" ht="28.8" x14ac:dyDescent="0.3">
      <c r="B67" s="103"/>
      <c r="C67" s="113"/>
      <c r="D67" s="105">
        <v>50</v>
      </c>
      <c r="E67" s="55"/>
      <c r="F67" s="103" t="s">
        <v>215</v>
      </c>
      <c r="G67" s="113"/>
      <c r="H67" s="105">
        <v>95</v>
      </c>
      <c r="I67" s="55" t="s">
        <v>304</v>
      </c>
    </row>
    <row r="68" spans="2:9" x14ac:dyDescent="0.3">
      <c r="B68" s="35"/>
      <c r="C68" s="60"/>
      <c r="D68" s="78">
        <v>0</v>
      </c>
      <c r="E68" s="55"/>
      <c r="F68" s="35"/>
      <c r="G68" s="60"/>
      <c r="H68" s="78">
        <v>0</v>
      </c>
      <c r="I68" s="55" t="s">
        <v>302</v>
      </c>
    </row>
    <row r="69" spans="2:9" ht="15" thickBot="1" x14ac:dyDescent="0.35">
      <c r="B69" s="107"/>
      <c r="C69" s="115"/>
      <c r="D69" s="109">
        <v>0</v>
      </c>
      <c r="E69" s="55"/>
      <c r="F69" s="114"/>
      <c r="G69" s="115"/>
      <c r="H69" s="109">
        <v>0</v>
      </c>
      <c r="I69" s="55" t="s">
        <v>301</v>
      </c>
    </row>
    <row r="70" spans="2:9" x14ac:dyDescent="0.3">
      <c r="B70" s="2"/>
      <c r="C70" s="69" t="s">
        <v>84</v>
      </c>
      <c r="D70" s="95">
        <f>(D61+D62+D63+D64+D65+D66+D67+D68+D69)/9</f>
        <v>43.333333333333336</v>
      </c>
      <c r="G70" s="69" t="s">
        <v>84</v>
      </c>
      <c r="H70" s="63">
        <f>(H61+H62+H63+H64+H65+H66+H67+H68+H69)/9</f>
        <v>41</v>
      </c>
    </row>
    <row r="71" spans="2:9" x14ac:dyDescent="0.3">
      <c r="C71" s="69" t="s">
        <v>85</v>
      </c>
      <c r="D71" s="63">
        <f>(D63+D64+D65+D66+D67)/5</f>
        <v>60</v>
      </c>
      <c r="G71" s="69" t="s">
        <v>85</v>
      </c>
      <c r="H71" s="95">
        <f>(H62+H64)/2</f>
        <v>89.5</v>
      </c>
    </row>
    <row r="74" spans="2:9" ht="18.600000000000001" thickBot="1" x14ac:dyDescent="0.4">
      <c r="C74" s="50" t="s">
        <v>89</v>
      </c>
      <c r="D74" s="51"/>
      <c r="G74" s="50" t="s">
        <v>89</v>
      </c>
      <c r="H74" s="51"/>
    </row>
    <row r="75" spans="2:9" ht="18.600000000000001" thickTop="1" x14ac:dyDescent="0.35">
      <c r="C75" s="47" t="s">
        <v>87</v>
      </c>
      <c r="D75" s="49">
        <f>(D18+D31+D44+D57+D70)/5</f>
        <v>71.577777777777769</v>
      </c>
      <c r="G75" s="47" t="s">
        <v>87</v>
      </c>
      <c r="H75" s="49">
        <f>(H18+H31+H44+H57+H70)/5</f>
        <v>78.24444444444444</v>
      </c>
    </row>
    <row r="76" spans="2:9" ht="18" x14ac:dyDescent="0.35">
      <c r="C76" s="47" t="s">
        <v>88</v>
      </c>
      <c r="D76" s="49">
        <f>(D19+D32+D45+D58+D71)/5</f>
        <v>77.578571428571422</v>
      </c>
      <c r="G76" s="47" t="s">
        <v>88</v>
      </c>
      <c r="H76" s="49">
        <f>(H19+H32+H45+H58+H71)/5</f>
        <v>89.602857142857147</v>
      </c>
    </row>
  </sheetData>
  <sheetProtection algorithmName="SHA-512" hashValue="BxHPwOq1EApetBxHoSADF99Y7u7qowlOP0gWgFiBTJf1UgGUUnFKN1rEspBBpQ1pPhdbiXU0sc9Hl5iBcvtkHQ==" saltValue="JSXn6kluBXY2rYHVmqj6Ug==" spinCount="100000" sheet="1" objects="1" scenarios="1" selectLockedCells="1" selectUnlockedCells="1"/>
  <mergeCells count="4">
    <mergeCell ref="B4:D4"/>
    <mergeCell ref="A1:H1"/>
    <mergeCell ref="B34:D34"/>
    <mergeCell ref="F4:H4"/>
  </mergeCells>
  <pageMargins left="0.7" right="0.7" top="0.75" bottom="0.75" header="0.3" footer="0.3"/>
  <pageSetup paperSize="3"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85D95-1E88-45E0-BD13-DC67863A060F}">
  <sheetPr>
    <pageSetUpPr fitToPage="1"/>
  </sheetPr>
  <dimension ref="A1:I19"/>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3.109375" style="1" bestFit="1" customWidth="1"/>
    <col min="5" max="5" width="9.109375" style="1"/>
    <col min="6" max="7" width="60.6640625" style="1" customWidth="1"/>
    <col min="8" max="8" width="13.109375" style="1" bestFit="1" customWidth="1"/>
    <col min="9" max="16384" width="9.109375" style="1"/>
  </cols>
  <sheetData>
    <row r="1" spans="1:9" ht="26.25" customHeight="1" x14ac:dyDescent="0.5">
      <c r="A1" s="236" t="s">
        <v>15</v>
      </c>
      <c r="B1" s="236"/>
      <c r="C1" s="236"/>
      <c r="D1" s="236"/>
      <c r="E1" s="236"/>
      <c r="F1" s="236"/>
      <c r="G1" s="236"/>
      <c r="H1" s="236"/>
    </row>
    <row r="3" spans="1:9" ht="15" thickBot="1" x14ac:dyDescent="0.35"/>
    <row r="4" spans="1:9" ht="18.600000000000001" thickBot="1" x14ac:dyDescent="0.4">
      <c r="B4" s="228" t="s">
        <v>21</v>
      </c>
      <c r="C4" s="229"/>
      <c r="D4" s="230"/>
      <c r="F4" s="228" t="s">
        <v>22</v>
      </c>
      <c r="G4" s="229"/>
      <c r="H4" s="230"/>
    </row>
    <row r="5" spans="1:9" x14ac:dyDescent="0.3">
      <c r="B5" s="12"/>
      <c r="C5" s="13"/>
      <c r="D5" s="125"/>
      <c r="F5" s="12"/>
      <c r="G5" s="13"/>
      <c r="H5" s="125"/>
    </row>
    <row r="6" spans="1:9" x14ac:dyDescent="0.3">
      <c r="B6" s="41" t="s">
        <v>23</v>
      </c>
      <c r="C6" s="42" t="s">
        <v>24</v>
      </c>
      <c r="D6" s="71" t="s">
        <v>86</v>
      </c>
      <c r="F6" s="41" t="s">
        <v>23</v>
      </c>
      <c r="G6" s="42" t="s">
        <v>24</v>
      </c>
      <c r="H6" s="71" t="s">
        <v>86</v>
      </c>
      <c r="I6" s="63" t="s">
        <v>25</v>
      </c>
    </row>
    <row r="7" spans="1:9" ht="15" thickBot="1" x14ac:dyDescent="0.35">
      <c r="B7" s="16"/>
      <c r="C7" s="17"/>
      <c r="D7" s="92"/>
      <c r="F7" s="16"/>
      <c r="G7" s="17"/>
      <c r="H7" s="92"/>
    </row>
    <row r="8" spans="1:9" x14ac:dyDescent="0.3">
      <c r="B8" s="130" t="s">
        <v>216</v>
      </c>
      <c r="C8" s="131"/>
      <c r="D8" s="132">
        <v>99</v>
      </c>
      <c r="E8" s="55"/>
      <c r="F8" s="138" t="s">
        <v>39</v>
      </c>
      <c r="G8" s="131"/>
      <c r="H8" s="132">
        <v>90</v>
      </c>
      <c r="I8" s="55" t="s">
        <v>310</v>
      </c>
    </row>
    <row r="9" spans="1:9" x14ac:dyDescent="0.3">
      <c r="B9" s="35"/>
      <c r="C9" s="60"/>
      <c r="D9" s="78">
        <v>95</v>
      </c>
      <c r="E9" s="55"/>
      <c r="F9" s="77"/>
      <c r="G9" s="60"/>
      <c r="H9" s="78">
        <v>90</v>
      </c>
      <c r="I9" s="55" t="s">
        <v>309</v>
      </c>
    </row>
    <row r="10" spans="1:9" ht="28.8" x14ac:dyDescent="0.3">
      <c r="B10" s="133"/>
      <c r="C10" s="128" t="s">
        <v>217</v>
      </c>
      <c r="D10" s="134">
        <v>95</v>
      </c>
      <c r="E10" s="55"/>
      <c r="F10" s="139"/>
      <c r="G10" s="129"/>
      <c r="H10" s="134">
        <v>85</v>
      </c>
      <c r="I10" s="55" t="s">
        <v>308</v>
      </c>
    </row>
    <row r="11" spans="1:9" ht="28.8" x14ac:dyDescent="0.3">
      <c r="B11" s="35" t="s">
        <v>218</v>
      </c>
      <c r="C11" s="60"/>
      <c r="D11" s="78">
        <v>95</v>
      </c>
      <c r="E11" s="55"/>
      <c r="F11" s="77"/>
      <c r="G11" s="54" t="s">
        <v>223</v>
      </c>
      <c r="H11" s="78">
        <v>70</v>
      </c>
      <c r="I11" s="55" t="s">
        <v>307</v>
      </c>
    </row>
    <row r="12" spans="1:9" x14ac:dyDescent="0.3">
      <c r="B12" s="133" t="s">
        <v>219</v>
      </c>
      <c r="C12" s="129"/>
      <c r="D12" s="134">
        <v>90</v>
      </c>
      <c r="E12" s="55"/>
      <c r="F12" s="139" t="s">
        <v>39</v>
      </c>
      <c r="G12" s="128" t="s">
        <v>53</v>
      </c>
      <c r="H12" s="134">
        <v>90</v>
      </c>
      <c r="I12" s="55" t="s">
        <v>306</v>
      </c>
    </row>
    <row r="13" spans="1:9" ht="28.8" x14ac:dyDescent="0.3">
      <c r="B13" s="35" t="s">
        <v>58</v>
      </c>
      <c r="C13" s="60"/>
      <c r="D13" s="78">
        <v>100</v>
      </c>
      <c r="E13" s="55"/>
      <c r="F13" s="35" t="s">
        <v>224</v>
      </c>
      <c r="G13" s="54" t="s">
        <v>225</v>
      </c>
      <c r="H13" s="78">
        <v>80</v>
      </c>
      <c r="I13" s="55" t="s">
        <v>305</v>
      </c>
    </row>
    <row r="14" spans="1:9" ht="28.8" x14ac:dyDescent="0.3">
      <c r="B14" s="133" t="s">
        <v>220</v>
      </c>
      <c r="C14" s="128" t="s">
        <v>221</v>
      </c>
      <c r="D14" s="134">
        <v>75</v>
      </c>
      <c r="E14" s="55"/>
      <c r="F14" s="133" t="s">
        <v>226</v>
      </c>
      <c r="G14" s="128" t="s">
        <v>60</v>
      </c>
      <c r="H14" s="134">
        <v>90</v>
      </c>
      <c r="I14" s="55" t="s">
        <v>304</v>
      </c>
    </row>
    <row r="15" spans="1:9" ht="43.2" x14ac:dyDescent="0.3">
      <c r="B15" s="35" t="s">
        <v>222</v>
      </c>
      <c r="C15" s="54" t="s">
        <v>64</v>
      </c>
      <c r="D15" s="78">
        <v>80</v>
      </c>
      <c r="E15" s="55"/>
      <c r="F15" s="35" t="s">
        <v>227</v>
      </c>
      <c r="G15" s="54" t="s">
        <v>228</v>
      </c>
      <c r="H15" s="78">
        <v>70</v>
      </c>
      <c r="I15" s="55" t="s">
        <v>302</v>
      </c>
    </row>
    <row r="16" spans="1:9" ht="15" thickBot="1" x14ac:dyDescent="0.35">
      <c r="B16" s="135"/>
      <c r="C16" s="136"/>
      <c r="D16" s="137">
        <v>98</v>
      </c>
      <c r="E16" s="55"/>
      <c r="F16" s="135"/>
      <c r="G16" s="136"/>
      <c r="H16" s="137">
        <v>70</v>
      </c>
      <c r="I16" s="55" t="s">
        <v>301</v>
      </c>
    </row>
    <row r="18" spans="3:8" x14ac:dyDescent="0.3">
      <c r="C18" s="69" t="s">
        <v>84</v>
      </c>
      <c r="D18" s="95">
        <f>(D8+D9+D10+D11+D12+D13+D14+D15+D16)/9</f>
        <v>91.888888888888886</v>
      </c>
      <c r="G18" s="69" t="s">
        <v>84</v>
      </c>
      <c r="H18" s="95">
        <f>(H8+H9+H10+H11+H12+H13+H14+H15+H16)/9</f>
        <v>81.666666666666671</v>
      </c>
    </row>
    <row r="19" spans="3:8" x14ac:dyDescent="0.3">
      <c r="C19" s="69" t="s">
        <v>85</v>
      </c>
      <c r="D19" s="95">
        <f>(D8+D9+D10+D11+D12+D15+D16)/7</f>
        <v>93.142857142857139</v>
      </c>
      <c r="G19" s="69" t="s">
        <v>85</v>
      </c>
      <c r="H19" s="95">
        <f>(H10+H13)/2</f>
        <v>82.5</v>
      </c>
    </row>
  </sheetData>
  <sheetProtection algorithmName="SHA-512" hashValue="t80cwRAktur//txuVXAEdZjWtmmNRxI4EngNus1QRxVivS3j/1Atfa9ZRWCZci+xEptwszwgQBJ/y9aSSQf/3w==" saltValue="vgJihm7bCaQ8Ed2BRIsuPQ==" spinCount="100000" sheet="1" objects="1" scenarios="1" selectLockedCells="1" selectUnlockedCells="1"/>
  <mergeCells count="3">
    <mergeCell ref="A1:H1"/>
    <mergeCell ref="B4:D4"/>
    <mergeCell ref="F4:H4"/>
  </mergeCells>
  <pageMargins left="0.7" right="0.7" top="0.75" bottom="0.75" header="0.3" footer="0.3"/>
  <pageSetup paperSize="3"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6F56-8D5A-4F98-889D-50437AAF95D5}">
  <sheetPr>
    <pageSetUpPr fitToPage="1"/>
  </sheetPr>
  <dimension ref="A1:I19"/>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3.109375" style="1" bestFit="1" customWidth="1"/>
    <col min="5" max="5" width="9.109375" style="1"/>
    <col min="6" max="7" width="60.6640625" style="1" customWidth="1"/>
    <col min="8" max="8" width="13.109375" style="1" bestFit="1" customWidth="1"/>
    <col min="9" max="16384" width="9.109375" style="1"/>
  </cols>
  <sheetData>
    <row r="1" spans="1:9" ht="25.8" x14ac:dyDescent="0.5">
      <c r="A1" s="237" t="s">
        <v>16</v>
      </c>
      <c r="B1" s="237"/>
      <c r="C1" s="237"/>
      <c r="D1" s="237"/>
      <c r="E1" s="237"/>
      <c r="F1" s="237"/>
      <c r="G1" s="237"/>
      <c r="H1" s="237"/>
    </row>
    <row r="3" spans="1:9" ht="15" thickBot="1" x14ac:dyDescent="0.35"/>
    <row r="4" spans="1:9" ht="18.600000000000001" thickBot="1" x14ac:dyDescent="0.4">
      <c r="B4" s="228" t="s">
        <v>21</v>
      </c>
      <c r="C4" s="229"/>
      <c r="D4" s="230"/>
      <c r="F4" s="228" t="s">
        <v>22</v>
      </c>
      <c r="G4" s="229"/>
      <c r="H4" s="230"/>
    </row>
    <row r="5" spans="1:9" x14ac:dyDescent="0.3">
      <c r="B5" s="12"/>
      <c r="C5" s="13"/>
      <c r="D5" s="125"/>
      <c r="F5" s="12"/>
      <c r="G5" s="13"/>
      <c r="H5" s="125"/>
    </row>
    <row r="6" spans="1:9" x14ac:dyDescent="0.3">
      <c r="B6" s="41" t="s">
        <v>23</v>
      </c>
      <c r="C6" s="42" t="s">
        <v>24</v>
      </c>
      <c r="D6" s="141" t="s">
        <v>86</v>
      </c>
      <c r="F6" s="41" t="s">
        <v>23</v>
      </c>
      <c r="G6" s="42" t="s">
        <v>24</v>
      </c>
      <c r="H6" s="141" t="s">
        <v>86</v>
      </c>
      <c r="I6" s="63" t="s">
        <v>25</v>
      </c>
    </row>
    <row r="7" spans="1:9" ht="15" thickBot="1" x14ac:dyDescent="0.35">
      <c r="B7" s="16"/>
      <c r="C7" s="17"/>
      <c r="D7" s="92"/>
      <c r="F7" s="16"/>
      <c r="G7" s="17"/>
      <c r="H7" s="92"/>
    </row>
    <row r="8" spans="1:9" ht="28.8" x14ac:dyDescent="0.3">
      <c r="B8" s="142" t="s">
        <v>229</v>
      </c>
      <c r="C8" s="143"/>
      <c r="D8" s="144">
        <v>97</v>
      </c>
      <c r="F8" s="145" t="s">
        <v>39</v>
      </c>
      <c r="G8" s="143"/>
      <c r="H8" s="144">
        <v>95</v>
      </c>
      <c r="I8" s="1" t="s">
        <v>310</v>
      </c>
    </row>
    <row r="9" spans="1:9" x14ac:dyDescent="0.3">
      <c r="B9" s="27"/>
      <c r="C9" s="4"/>
      <c r="D9" s="72">
        <v>90</v>
      </c>
      <c r="F9" s="15"/>
      <c r="G9" s="4"/>
      <c r="H9" s="72">
        <v>95</v>
      </c>
      <c r="I9" s="1" t="s">
        <v>309</v>
      </c>
    </row>
    <row r="10" spans="1:9" x14ac:dyDescent="0.3">
      <c r="B10" s="149"/>
      <c r="C10" s="150" t="s">
        <v>230</v>
      </c>
      <c r="D10" s="148">
        <v>80</v>
      </c>
      <c r="F10" s="146"/>
      <c r="G10" s="147"/>
      <c r="H10" s="148">
        <v>95</v>
      </c>
      <c r="I10" s="1" t="s">
        <v>308</v>
      </c>
    </row>
    <row r="11" spans="1:9" ht="28.8" x14ac:dyDescent="0.3">
      <c r="B11" s="27" t="s">
        <v>231</v>
      </c>
      <c r="C11" s="4"/>
      <c r="D11" s="72">
        <v>95</v>
      </c>
      <c r="F11" s="15" t="s">
        <v>39</v>
      </c>
      <c r="G11" s="4"/>
      <c r="H11" s="72">
        <v>89</v>
      </c>
      <c r="I11" s="1" t="s">
        <v>307</v>
      </c>
    </row>
    <row r="12" spans="1:9" x14ac:dyDescent="0.3">
      <c r="B12" s="149" t="s">
        <v>49</v>
      </c>
      <c r="C12" s="150" t="s">
        <v>232</v>
      </c>
      <c r="D12" s="148">
        <v>85</v>
      </c>
      <c r="F12" s="146" t="s">
        <v>39</v>
      </c>
      <c r="G12" s="147"/>
      <c r="H12" s="148">
        <v>95</v>
      </c>
      <c r="I12" s="1" t="s">
        <v>306</v>
      </c>
    </row>
    <row r="13" spans="1:9" ht="43.2" x14ac:dyDescent="0.3">
      <c r="B13" s="27" t="s">
        <v>233</v>
      </c>
      <c r="C13" s="3" t="s">
        <v>234</v>
      </c>
      <c r="D13" s="72">
        <v>90</v>
      </c>
      <c r="F13" s="27" t="s">
        <v>236</v>
      </c>
      <c r="G13" s="4"/>
      <c r="H13" s="72">
        <v>90</v>
      </c>
      <c r="I13" s="1" t="s">
        <v>305</v>
      </c>
    </row>
    <row r="14" spans="1:9" x14ac:dyDescent="0.3">
      <c r="B14" s="149"/>
      <c r="C14" s="150"/>
      <c r="D14" s="148">
        <v>80</v>
      </c>
      <c r="F14" s="146"/>
      <c r="G14" s="147"/>
      <c r="H14" s="148">
        <v>95</v>
      </c>
      <c r="I14" s="1" t="s">
        <v>304</v>
      </c>
    </row>
    <row r="15" spans="1:9" x14ac:dyDescent="0.3">
      <c r="B15" s="27" t="s">
        <v>235</v>
      </c>
      <c r="C15" s="3"/>
      <c r="D15" s="72">
        <v>80</v>
      </c>
      <c r="F15" s="15" t="s">
        <v>66</v>
      </c>
      <c r="G15" s="4" t="s">
        <v>67</v>
      </c>
      <c r="H15" s="72">
        <v>85</v>
      </c>
      <c r="I15" s="1" t="s">
        <v>302</v>
      </c>
    </row>
    <row r="16" spans="1:9" ht="15" thickBot="1" x14ac:dyDescent="0.35">
      <c r="B16" s="151"/>
      <c r="C16" s="152"/>
      <c r="D16" s="153">
        <v>85</v>
      </c>
      <c r="F16" s="154"/>
      <c r="G16" s="155"/>
      <c r="H16" s="153">
        <v>90</v>
      </c>
      <c r="I16" s="1" t="s">
        <v>301</v>
      </c>
    </row>
    <row r="17" spans="2:8" x14ac:dyDescent="0.3">
      <c r="B17" s="2"/>
      <c r="C17" s="2"/>
    </row>
    <row r="18" spans="2:8" x14ac:dyDescent="0.3">
      <c r="C18" s="69" t="s">
        <v>84</v>
      </c>
      <c r="D18" s="95">
        <f>(D8+D9+D10+D11+D12+D13+D14+D15+D16)/9</f>
        <v>86.888888888888886</v>
      </c>
      <c r="G18" s="69" t="s">
        <v>84</v>
      </c>
      <c r="H18" s="95">
        <f>(H8+H9+H10+H11+H12+H13+H14+H15+H16)/9</f>
        <v>92.111111111111114</v>
      </c>
    </row>
    <row r="19" spans="2:8" x14ac:dyDescent="0.3">
      <c r="C19" s="69" t="s">
        <v>85</v>
      </c>
      <c r="D19" s="63">
        <f>(D9+D11+D12+D13+D16)/5</f>
        <v>89</v>
      </c>
      <c r="G19" s="69" t="s">
        <v>85</v>
      </c>
      <c r="H19" s="95">
        <f>(H11+H13+H16)/3</f>
        <v>89.666666666666671</v>
      </c>
    </row>
  </sheetData>
  <sheetProtection algorithmName="SHA-512" hashValue="K2iT29vXOTHOXahv/gTB2+yp3j+mkhYy6C0PyjQv2bQeOh4oAdoTlWpwVWddZF0rMOzboW4Cx/cgwZkZrlQ48Q==" saltValue="lu2MBPFs5m4YKxASW+EtEQ==" spinCount="100000" sheet="1" objects="1" scenarios="1" selectLockedCells="1" selectUnlockedCells="1"/>
  <mergeCells count="3">
    <mergeCell ref="A1:H1"/>
    <mergeCell ref="F4:H4"/>
    <mergeCell ref="B4:D4"/>
  </mergeCells>
  <pageMargins left="0.7" right="0.7" top="0.75" bottom="0.75" header="0.3" footer="0.3"/>
  <pageSetup paperSize="3"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2FDDB-A896-4672-B170-76667013F3D4}">
  <sheetPr>
    <pageSetUpPr fitToPage="1"/>
  </sheetPr>
  <dimension ref="A1:I19"/>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2.6640625" style="1" bestFit="1" customWidth="1"/>
    <col min="5" max="5" width="9.109375" style="1"/>
    <col min="6" max="7" width="60.6640625" style="1" customWidth="1"/>
    <col min="8" max="8" width="12.6640625" style="1" bestFit="1" customWidth="1"/>
    <col min="9" max="16384" width="9.109375" style="1"/>
  </cols>
  <sheetData>
    <row r="1" spans="1:9" ht="26.25" customHeight="1" x14ac:dyDescent="0.5">
      <c r="A1" s="238" t="s">
        <v>17</v>
      </c>
      <c r="B1" s="238"/>
      <c r="C1" s="238"/>
      <c r="D1" s="238"/>
      <c r="E1" s="238"/>
      <c r="F1" s="238"/>
      <c r="G1" s="238"/>
      <c r="H1" s="238"/>
    </row>
    <row r="3" spans="1:9" ht="15" thickBot="1" x14ac:dyDescent="0.35"/>
    <row r="4" spans="1:9" ht="18.600000000000001" thickBot="1" x14ac:dyDescent="0.4">
      <c r="B4" s="228" t="s">
        <v>21</v>
      </c>
      <c r="C4" s="229"/>
      <c r="D4" s="230"/>
      <c r="F4" s="228" t="s">
        <v>22</v>
      </c>
      <c r="G4" s="229"/>
      <c r="H4" s="230"/>
    </row>
    <row r="5" spans="1:9" x14ac:dyDescent="0.3">
      <c r="B5" s="12"/>
      <c r="C5" s="13"/>
      <c r="D5" s="125"/>
      <c r="F5" s="12"/>
      <c r="G5" s="13"/>
      <c r="H5" s="125"/>
    </row>
    <row r="6" spans="1:9" x14ac:dyDescent="0.3">
      <c r="B6" s="41" t="s">
        <v>23</v>
      </c>
      <c r="C6" s="42" t="s">
        <v>24</v>
      </c>
      <c r="D6" s="141" t="s">
        <v>86</v>
      </c>
      <c r="F6" s="41" t="s">
        <v>23</v>
      </c>
      <c r="G6" s="42" t="s">
        <v>24</v>
      </c>
      <c r="H6" s="141" t="s">
        <v>86</v>
      </c>
      <c r="I6" s="63" t="s">
        <v>25</v>
      </c>
    </row>
    <row r="7" spans="1:9" ht="15" thickBot="1" x14ac:dyDescent="0.35">
      <c r="B7" s="16"/>
      <c r="C7" s="17"/>
      <c r="D7" s="92"/>
      <c r="F7" s="16"/>
      <c r="G7" s="17"/>
      <c r="H7" s="92"/>
    </row>
    <row r="8" spans="1:9" x14ac:dyDescent="0.3">
      <c r="B8" s="156" t="s">
        <v>237</v>
      </c>
      <c r="C8" s="157"/>
      <c r="D8" s="158">
        <v>98</v>
      </c>
      <c r="E8" s="55"/>
      <c r="F8" s="159"/>
      <c r="G8" s="157"/>
      <c r="H8" s="158">
        <v>90</v>
      </c>
      <c r="I8" s="55" t="s">
        <v>310</v>
      </c>
    </row>
    <row r="9" spans="1:9" x14ac:dyDescent="0.3">
      <c r="B9" s="77"/>
      <c r="C9" s="60"/>
      <c r="D9" s="78">
        <v>95</v>
      </c>
      <c r="E9" s="55"/>
      <c r="F9" s="77"/>
      <c r="G9" s="60"/>
      <c r="H9" s="78">
        <v>95</v>
      </c>
      <c r="I9" s="55" t="s">
        <v>309</v>
      </c>
    </row>
    <row r="10" spans="1:9" x14ac:dyDescent="0.3">
      <c r="B10" s="160" t="s">
        <v>44</v>
      </c>
      <c r="C10" s="161"/>
      <c r="D10" s="162">
        <v>90</v>
      </c>
      <c r="E10" s="55"/>
      <c r="F10" s="163" t="s">
        <v>238</v>
      </c>
      <c r="G10" s="161"/>
      <c r="H10" s="162">
        <v>90</v>
      </c>
      <c r="I10" s="55" t="s">
        <v>308</v>
      </c>
    </row>
    <row r="11" spans="1:9" ht="28.8" x14ac:dyDescent="0.3">
      <c r="B11" s="35" t="s">
        <v>231</v>
      </c>
      <c r="C11" s="60"/>
      <c r="D11" s="78">
        <v>95</v>
      </c>
      <c r="E11" s="55"/>
      <c r="F11" s="77"/>
      <c r="G11" s="54" t="s">
        <v>239</v>
      </c>
      <c r="H11" s="78">
        <v>75</v>
      </c>
      <c r="I11" s="55" t="s">
        <v>307</v>
      </c>
    </row>
    <row r="12" spans="1:9" ht="28.8" x14ac:dyDescent="0.3">
      <c r="B12" s="160"/>
      <c r="C12" s="161"/>
      <c r="D12" s="162">
        <v>90</v>
      </c>
      <c r="E12" s="55"/>
      <c r="F12" s="160"/>
      <c r="G12" s="164" t="s">
        <v>110</v>
      </c>
      <c r="H12" s="162">
        <v>90</v>
      </c>
      <c r="I12" s="55" t="s">
        <v>306</v>
      </c>
    </row>
    <row r="13" spans="1:9" ht="72" x14ac:dyDescent="0.3">
      <c r="B13" s="35" t="s">
        <v>240</v>
      </c>
      <c r="C13" s="54" t="s">
        <v>241</v>
      </c>
      <c r="D13" s="78">
        <v>90</v>
      </c>
      <c r="E13" s="55"/>
      <c r="F13" s="35" t="s">
        <v>242</v>
      </c>
      <c r="G13" s="54" t="s">
        <v>243</v>
      </c>
      <c r="H13" s="78">
        <v>80</v>
      </c>
      <c r="I13" s="55" t="s">
        <v>305</v>
      </c>
    </row>
    <row r="14" spans="1:9" x14ac:dyDescent="0.3">
      <c r="B14" s="160"/>
      <c r="C14" s="161"/>
      <c r="D14" s="162">
        <v>80</v>
      </c>
      <c r="E14" s="55"/>
      <c r="F14" s="160"/>
      <c r="G14" s="164"/>
      <c r="H14" s="162">
        <v>90</v>
      </c>
      <c r="I14" s="55" t="s">
        <v>304</v>
      </c>
    </row>
    <row r="15" spans="1:9" x14ac:dyDescent="0.3">
      <c r="B15" s="35" t="s">
        <v>244</v>
      </c>
      <c r="C15" s="54" t="s">
        <v>245</v>
      </c>
      <c r="D15" s="78">
        <v>80</v>
      </c>
      <c r="E15" s="55"/>
      <c r="F15" s="35" t="s">
        <v>246</v>
      </c>
      <c r="G15" s="54" t="s">
        <v>247</v>
      </c>
      <c r="H15" s="78">
        <v>80</v>
      </c>
      <c r="I15" s="55" t="s">
        <v>302</v>
      </c>
    </row>
    <row r="16" spans="1:9" ht="15" thickBot="1" x14ac:dyDescent="0.35">
      <c r="B16" s="165"/>
      <c r="C16" s="166"/>
      <c r="D16" s="167">
        <v>95</v>
      </c>
      <c r="E16" s="55"/>
      <c r="F16" s="165"/>
      <c r="G16" s="168"/>
      <c r="H16" s="167">
        <v>95</v>
      </c>
      <c r="I16" s="55" t="s">
        <v>301</v>
      </c>
    </row>
    <row r="18" spans="3:8" x14ac:dyDescent="0.3">
      <c r="C18" s="69" t="s">
        <v>84</v>
      </c>
      <c r="D18" s="95">
        <f>(D8+D9+D10+D11+D12+D13+D14+D15+D16)/9</f>
        <v>90.333333333333329</v>
      </c>
      <c r="G18" s="69" t="s">
        <v>84</v>
      </c>
      <c r="H18" s="95">
        <f>(H8+H9+H10+H11+H12+H13+H14+H15+H16)/9</f>
        <v>87.222222222222229</v>
      </c>
    </row>
    <row r="19" spans="3:8" x14ac:dyDescent="0.3">
      <c r="C19" s="69" t="s">
        <v>85</v>
      </c>
      <c r="D19" s="95">
        <f>(D9+D10+D11+D12+D13+D16)/6</f>
        <v>92.5</v>
      </c>
      <c r="G19" s="69" t="s">
        <v>85</v>
      </c>
      <c r="H19" s="95">
        <f>(H8+H10+H12+H13+H14+H15)/6</f>
        <v>86.666666666666671</v>
      </c>
    </row>
  </sheetData>
  <sheetProtection algorithmName="SHA-512" hashValue="mu3eSzKqzSmD1ip9v3SIVt74jg5o8c7VDWQJ7Tim5BcEX8OQQRWJqn9hhmXjh/QENhiA6nJ9pyjv3VDdvSLQ5g==" saltValue="/HPAWXrR5QxQcwAVDjC3Kw==" spinCount="100000" sheet="1" objects="1" scenarios="1" selectLockedCells="1" selectUnlockedCells="1"/>
  <mergeCells count="3">
    <mergeCell ref="B4:D4"/>
    <mergeCell ref="F4:H4"/>
    <mergeCell ref="A1:H1"/>
  </mergeCells>
  <pageMargins left="0.7" right="0.7" top="0.75" bottom="0.75" header="0.3" footer="0.3"/>
  <pageSetup paperSize="3"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F3EC-64A4-4A17-911C-DBBECCF57094}">
  <sheetPr>
    <pageSetUpPr fitToPage="1"/>
  </sheetPr>
  <dimension ref="A1:I37"/>
  <sheetViews>
    <sheetView zoomScale="80" zoomScaleNormal="80" workbookViewId="0">
      <pane ySplit="6" topLeftCell="A7" activePane="bottomLeft" state="frozen"/>
      <selection pane="bottomLeft" sqref="A1:H1"/>
    </sheetView>
  </sheetViews>
  <sheetFormatPr defaultColWidth="9.109375" defaultRowHeight="14.4" x14ac:dyDescent="0.3"/>
  <cols>
    <col min="1" max="1" width="41.6640625" style="2" customWidth="1"/>
    <col min="2" max="3" width="60.6640625" style="1" customWidth="1"/>
    <col min="4" max="4" width="12.6640625" style="1" bestFit="1" customWidth="1"/>
    <col min="5" max="5" width="9.109375" style="1"/>
    <col min="6" max="7" width="60.6640625" style="1" customWidth="1"/>
    <col min="8" max="8" width="12.6640625" style="1" bestFit="1" customWidth="1"/>
    <col min="9" max="9" width="15.5546875" style="1" bestFit="1" customWidth="1"/>
    <col min="10" max="16384" width="9.109375" style="1"/>
  </cols>
  <sheetData>
    <row r="1" spans="1:9" ht="25.8" x14ac:dyDescent="0.5">
      <c r="A1" s="239" t="s">
        <v>18</v>
      </c>
      <c r="B1" s="239"/>
      <c r="C1" s="239"/>
      <c r="D1" s="239"/>
      <c r="E1" s="239"/>
      <c r="F1" s="239"/>
      <c r="G1" s="239"/>
      <c r="H1" s="239"/>
    </row>
    <row r="3" spans="1:9" ht="15" thickBot="1" x14ac:dyDescent="0.35"/>
    <row r="4" spans="1:9" ht="18.600000000000001" thickBot="1" x14ac:dyDescent="0.4">
      <c r="B4" s="228" t="s">
        <v>21</v>
      </c>
      <c r="C4" s="229"/>
      <c r="D4" s="230"/>
      <c r="F4" s="228" t="s">
        <v>22</v>
      </c>
      <c r="G4" s="229"/>
      <c r="H4" s="230"/>
    </row>
    <row r="5" spans="1:9" x14ac:dyDescent="0.3">
      <c r="B5" s="12"/>
      <c r="C5" s="13"/>
      <c r="D5" s="125"/>
      <c r="F5" s="12"/>
      <c r="G5" s="13"/>
      <c r="H5" s="125"/>
    </row>
    <row r="6" spans="1:9" x14ac:dyDescent="0.3">
      <c r="A6" s="70" t="s">
        <v>1</v>
      </c>
      <c r="B6" s="41" t="s">
        <v>23</v>
      </c>
      <c r="C6" s="42" t="s">
        <v>24</v>
      </c>
      <c r="D6" s="141" t="s">
        <v>86</v>
      </c>
      <c r="F6" s="41" t="s">
        <v>23</v>
      </c>
      <c r="G6" s="42" t="s">
        <v>24</v>
      </c>
      <c r="H6" s="141" t="s">
        <v>86</v>
      </c>
      <c r="I6" s="63" t="s">
        <v>25</v>
      </c>
    </row>
    <row r="7" spans="1:9" ht="15" thickBot="1" x14ac:dyDescent="0.35">
      <c r="B7" s="16"/>
      <c r="C7" s="17"/>
      <c r="D7" s="92"/>
      <c r="F7" s="16"/>
      <c r="G7" s="17"/>
      <c r="H7" s="92"/>
    </row>
    <row r="8" spans="1:9" ht="43.8" thickBot="1" x14ac:dyDescent="0.35">
      <c r="A8" s="170" t="s">
        <v>19</v>
      </c>
      <c r="B8" s="171"/>
      <c r="C8" s="172"/>
      <c r="D8" s="173"/>
      <c r="F8" s="174"/>
      <c r="G8" s="175"/>
      <c r="H8" s="173"/>
    </row>
    <row r="9" spans="1:9" ht="43.2" x14ac:dyDescent="0.3">
      <c r="B9" s="176" t="s">
        <v>248</v>
      </c>
      <c r="C9" s="177" t="s">
        <v>249</v>
      </c>
      <c r="D9" s="178">
        <v>95</v>
      </c>
      <c r="E9" s="55"/>
      <c r="F9" s="179" t="s">
        <v>40</v>
      </c>
      <c r="G9" s="180" t="s">
        <v>41</v>
      </c>
      <c r="H9" s="178">
        <v>97</v>
      </c>
      <c r="I9" s="55" t="s">
        <v>310</v>
      </c>
    </row>
    <row r="10" spans="1:9" x14ac:dyDescent="0.3">
      <c r="B10" s="77"/>
      <c r="C10" s="60"/>
      <c r="D10" s="78">
        <v>85</v>
      </c>
      <c r="E10" s="55"/>
      <c r="F10" s="77"/>
      <c r="G10" s="60"/>
      <c r="H10" s="78">
        <v>100</v>
      </c>
      <c r="I10" s="55" t="s">
        <v>309</v>
      </c>
    </row>
    <row r="11" spans="1:9" x14ac:dyDescent="0.3">
      <c r="B11" s="181"/>
      <c r="C11" s="182"/>
      <c r="D11" s="183">
        <v>75</v>
      </c>
      <c r="E11" s="55"/>
      <c r="F11" s="181"/>
      <c r="G11" s="182"/>
      <c r="H11" s="183">
        <v>98</v>
      </c>
      <c r="I11" s="55" t="s">
        <v>308</v>
      </c>
    </row>
    <row r="12" spans="1:9" ht="28.8" x14ac:dyDescent="0.3">
      <c r="B12" s="35" t="s">
        <v>250</v>
      </c>
      <c r="C12" s="60"/>
      <c r="D12" s="78">
        <v>100</v>
      </c>
      <c r="E12" s="55"/>
      <c r="F12" s="35" t="s">
        <v>251</v>
      </c>
      <c r="G12" s="60"/>
      <c r="H12" s="78">
        <v>80</v>
      </c>
      <c r="I12" s="55" t="s">
        <v>307</v>
      </c>
    </row>
    <row r="13" spans="1:9" ht="28.8" x14ac:dyDescent="0.3">
      <c r="B13" s="184" t="s">
        <v>50</v>
      </c>
      <c r="C13" s="185" t="s">
        <v>252</v>
      </c>
      <c r="D13" s="183">
        <v>85</v>
      </c>
      <c r="E13" s="55"/>
      <c r="F13" s="184" t="s">
        <v>253</v>
      </c>
      <c r="G13" s="182"/>
      <c r="H13" s="183">
        <v>95</v>
      </c>
      <c r="I13" s="55" t="s">
        <v>306</v>
      </c>
    </row>
    <row r="14" spans="1:9" ht="43.2" x14ac:dyDescent="0.3">
      <c r="B14" s="35" t="s">
        <v>254</v>
      </c>
      <c r="C14" s="54" t="s">
        <v>255</v>
      </c>
      <c r="D14" s="78">
        <v>88</v>
      </c>
      <c r="E14" s="55"/>
      <c r="F14" s="35" t="s">
        <v>256</v>
      </c>
      <c r="G14" s="54" t="s">
        <v>257</v>
      </c>
      <c r="H14" s="78">
        <v>92</v>
      </c>
      <c r="I14" s="55" t="s">
        <v>54</v>
      </c>
    </row>
    <row r="15" spans="1:9" ht="28.8" x14ac:dyDescent="0.3">
      <c r="B15" s="184"/>
      <c r="C15" s="185"/>
      <c r="D15" s="183">
        <v>25</v>
      </c>
      <c r="E15" s="55"/>
      <c r="F15" s="184" t="s">
        <v>61</v>
      </c>
      <c r="G15" s="182"/>
      <c r="H15" s="183">
        <v>95</v>
      </c>
      <c r="I15" s="55" t="s">
        <v>304</v>
      </c>
    </row>
    <row r="16" spans="1:9" ht="28.8" x14ac:dyDescent="0.3">
      <c r="B16" s="35" t="s">
        <v>258</v>
      </c>
      <c r="C16" s="54" t="s">
        <v>259</v>
      </c>
      <c r="D16" s="78">
        <v>70</v>
      </c>
      <c r="E16" s="55"/>
      <c r="F16" s="35" t="s">
        <v>260</v>
      </c>
      <c r="G16" s="54" t="s">
        <v>261</v>
      </c>
      <c r="H16" s="78">
        <v>80</v>
      </c>
      <c r="I16" s="55" t="s">
        <v>302</v>
      </c>
    </row>
    <row r="17" spans="1:9" ht="15" thickBot="1" x14ac:dyDescent="0.35">
      <c r="B17" s="186" t="s">
        <v>111</v>
      </c>
      <c r="C17" s="187" t="s">
        <v>262</v>
      </c>
      <c r="D17" s="188">
        <v>85</v>
      </c>
      <c r="E17" s="55"/>
      <c r="F17" s="186"/>
      <c r="G17" s="189"/>
      <c r="H17" s="188">
        <v>90</v>
      </c>
      <c r="I17" s="55" t="s">
        <v>301</v>
      </c>
    </row>
    <row r="18" spans="1:9" x14ac:dyDescent="0.3">
      <c r="B18" s="87"/>
      <c r="C18" s="69" t="s">
        <v>84</v>
      </c>
      <c r="D18" s="88">
        <f>(D9+D10+D11+D12+D13+D14+D15+D16+D17)/9</f>
        <v>78.666666666666671</v>
      </c>
      <c r="E18" s="55"/>
      <c r="F18" s="55"/>
      <c r="G18" s="69" t="s">
        <v>84</v>
      </c>
      <c r="H18" s="88">
        <f>(H9+H10+H11+H12+H13+H14+H15+H16+H17)/9</f>
        <v>91.888888888888886</v>
      </c>
      <c r="I18" s="55"/>
    </row>
    <row r="19" spans="1:9" x14ac:dyDescent="0.3">
      <c r="B19" s="87"/>
      <c r="C19" s="69" t="s">
        <v>85</v>
      </c>
      <c r="D19" s="88">
        <f>(D9+D10+D11+D13+D14+D16+D17)/7</f>
        <v>83.285714285714292</v>
      </c>
      <c r="E19" s="55"/>
      <c r="F19" s="55"/>
      <c r="G19" s="69" t="s">
        <v>85</v>
      </c>
      <c r="H19" s="88">
        <f>(H9+H11+H13+H14+H15+H17)/6</f>
        <v>94.5</v>
      </c>
      <c r="I19" s="55"/>
    </row>
    <row r="20" spans="1:9" ht="15" thickBot="1" x14ac:dyDescent="0.35">
      <c r="B20" s="87"/>
      <c r="C20" s="55"/>
      <c r="D20" s="55"/>
      <c r="E20" s="55"/>
      <c r="F20" s="55"/>
      <c r="G20" s="55"/>
      <c r="H20" s="55"/>
      <c r="I20" s="55"/>
    </row>
    <row r="21" spans="1:9" ht="58.2" thickBot="1" x14ac:dyDescent="0.35">
      <c r="A21" s="169" t="s">
        <v>20</v>
      </c>
      <c r="B21" s="190"/>
      <c r="C21" s="191"/>
      <c r="D21" s="192"/>
      <c r="E21" s="55"/>
      <c r="F21" s="190"/>
      <c r="G21" s="191"/>
      <c r="H21" s="192"/>
      <c r="I21" s="55"/>
    </row>
    <row r="22" spans="1:9" ht="28.8" x14ac:dyDescent="0.3">
      <c r="B22" s="176" t="s">
        <v>263</v>
      </c>
      <c r="C22" s="180"/>
      <c r="D22" s="178">
        <v>97</v>
      </c>
      <c r="E22" s="55"/>
      <c r="F22" s="176" t="s">
        <v>264</v>
      </c>
      <c r="G22" s="177" t="s">
        <v>265</v>
      </c>
      <c r="H22" s="178">
        <v>95</v>
      </c>
      <c r="I22" s="55" t="s">
        <v>310</v>
      </c>
    </row>
    <row r="23" spans="1:9" x14ac:dyDescent="0.3">
      <c r="B23" s="35"/>
      <c r="C23" s="60"/>
      <c r="D23" s="78">
        <v>90</v>
      </c>
      <c r="E23" s="55"/>
      <c r="F23" s="35"/>
      <c r="G23" s="54"/>
      <c r="H23" s="78">
        <v>95</v>
      </c>
      <c r="I23" s="55" t="s">
        <v>309</v>
      </c>
    </row>
    <row r="24" spans="1:9" x14ac:dyDescent="0.3">
      <c r="B24" s="184"/>
      <c r="C24" s="182"/>
      <c r="D24" s="183">
        <v>80</v>
      </c>
      <c r="E24" s="55"/>
      <c r="F24" s="184"/>
      <c r="G24" s="185"/>
      <c r="H24" s="183">
        <v>95</v>
      </c>
      <c r="I24" s="55" t="s">
        <v>308</v>
      </c>
    </row>
    <row r="25" spans="1:9" ht="28.8" x14ac:dyDescent="0.3">
      <c r="B25" s="35" t="s">
        <v>266</v>
      </c>
      <c r="C25" s="60"/>
      <c r="D25" s="78">
        <v>100</v>
      </c>
      <c r="E25" s="55"/>
      <c r="F25" s="35" t="s">
        <v>267</v>
      </c>
      <c r="G25" s="54" t="s">
        <v>268</v>
      </c>
      <c r="H25" s="78">
        <v>75</v>
      </c>
      <c r="I25" s="55" t="s">
        <v>307</v>
      </c>
    </row>
    <row r="26" spans="1:9" ht="28.8" x14ac:dyDescent="0.3">
      <c r="B26" s="181" t="s">
        <v>50</v>
      </c>
      <c r="C26" s="185" t="s">
        <v>270</v>
      </c>
      <c r="D26" s="183">
        <v>85</v>
      </c>
      <c r="E26" s="55"/>
      <c r="F26" s="184" t="s">
        <v>269</v>
      </c>
      <c r="G26" s="182"/>
      <c r="H26" s="183">
        <v>95</v>
      </c>
      <c r="I26" s="55" t="s">
        <v>306</v>
      </c>
    </row>
    <row r="27" spans="1:9" x14ac:dyDescent="0.3">
      <c r="B27" s="35" t="s">
        <v>271</v>
      </c>
      <c r="C27" s="54"/>
      <c r="D27" s="78">
        <v>90</v>
      </c>
      <c r="E27" s="55"/>
      <c r="F27" s="35" t="s">
        <v>272</v>
      </c>
      <c r="G27" s="60"/>
      <c r="H27" s="78">
        <v>90</v>
      </c>
      <c r="I27" s="55" t="s">
        <v>305</v>
      </c>
    </row>
    <row r="28" spans="1:9" x14ac:dyDescent="0.3">
      <c r="B28" s="181"/>
      <c r="C28" s="185"/>
      <c r="D28" s="183">
        <v>55</v>
      </c>
      <c r="E28" s="55"/>
      <c r="F28" s="184"/>
      <c r="G28" s="182"/>
      <c r="H28" s="183">
        <v>90</v>
      </c>
      <c r="I28" s="55" t="s">
        <v>304</v>
      </c>
    </row>
    <row r="29" spans="1:9" ht="28.8" x14ac:dyDescent="0.3">
      <c r="B29" s="35" t="s">
        <v>273</v>
      </c>
      <c r="C29" s="54" t="s">
        <v>274</v>
      </c>
      <c r="D29" s="78">
        <v>70</v>
      </c>
      <c r="E29" s="55"/>
      <c r="F29" s="35" t="s">
        <v>275</v>
      </c>
      <c r="G29" s="54" t="s">
        <v>276</v>
      </c>
      <c r="H29" s="78">
        <v>85</v>
      </c>
      <c r="I29" s="55" t="s">
        <v>302</v>
      </c>
    </row>
    <row r="30" spans="1:9" ht="15" thickBot="1" x14ac:dyDescent="0.35">
      <c r="B30" s="193"/>
      <c r="C30" s="187"/>
      <c r="D30" s="188">
        <v>90</v>
      </c>
      <c r="E30" s="55"/>
      <c r="F30" s="186"/>
      <c r="G30" s="189"/>
      <c r="H30" s="188">
        <v>90</v>
      </c>
      <c r="I30" s="55" t="s">
        <v>301</v>
      </c>
    </row>
    <row r="31" spans="1:9" x14ac:dyDescent="0.3">
      <c r="C31" s="69" t="s">
        <v>84</v>
      </c>
      <c r="D31" s="95">
        <f>(D22+D23+D24+D25+D26+D27+D28+D29+D30)/9</f>
        <v>84.111111111111114</v>
      </c>
      <c r="G31" s="69" t="s">
        <v>84</v>
      </c>
      <c r="H31" s="63">
        <f>(H22+H23+H24+H25+H26+H27+H28+H29+H30)/9</f>
        <v>90</v>
      </c>
    </row>
    <row r="32" spans="1:9" x14ac:dyDescent="0.3">
      <c r="C32" s="69" t="s">
        <v>85</v>
      </c>
      <c r="D32" s="63">
        <f>(D22+D23+D24+D26+D27+D29+D30)/7</f>
        <v>86</v>
      </c>
      <c r="G32" s="69" t="s">
        <v>85</v>
      </c>
      <c r="H32" s="95">
        <f>(H27+H28+H29+H30)/4</f>
        <v>88.75</v>
      </c>
    </row>
    <row r="35" spans="3:8" ht="18.600000000000001" thickBot="1" x14ac:dyDescent="0.4">
      <c r="C35" s="50" t="s">
        <v>89</v>
      </c>
      <c r="D35" s="51"/>
      <c r="G35" s="50" t="s">
        <v>89</v>
      </c>
      <c r="H35" s="51"/>
    </row>
    <row r="36" spans="3:8" ht="18.600000000000001" thickTop="1" x14ac:dyDescent="0.35">
      <c r="C36" s="47" t="s">
        <v>87</v>
      </c>
      <c r="D36" s="49">
        <f>(D18+D31)/2</f>
        <v>81.388888888888886</v>
      </c>
      <c r="G36" s="47" t="s">
        <v>87</v>
      </c>
      <c r="H36" s="49">
        <f>(H18+H31)/2</f>
        <v>90.944444444444443</v>
      </c>
    </row>
    <row r="37" spans="3:8" ht="18" x14ac:dyDescent="0.35">
      <c r="C37" s="47" t="s">
        <v>88</v>
      </c>
      <c r="D37" s="49">
        <f>(D19+D32)/2</f>
        <v>84.642857142857139</v>
      </c>
      <c r="G37" s="47" t="s">
        <v>88</v>
      </c>
      <c r="H37" s="49">
        <f>(H19+H32)/2</f>
        <v>91.625</v>
      </c>
    </row>
  </sheetData>
  <sheetProtection algorithmName="SHA-512" hashValue="mYBX8TzjNhVpyfUjTMZodmwP21sLpiv3dGQMOAmuZDvi20KJjQY6+J9GkvZ+JrXQHFODNTyrokMDhD8UjE4wWA==" saltValue="BBIJBkaMJA83PyBfgrT5ug==" spinCount="100000" sheet="1" objects="1" scenarios="1" selectLockedCells="1" selectUnlockedCells="1"/>
  <mergeCells count="3">
    <mergeCell ref="B4:D4"/>
    <mergeCell ref="F4:H4"/>
    <mergeCell ref="A1:H1"/>
  </mergeCells>
  <pageMargins left="0.7" right="0.7" top="0.75" bottom="0.75" header="0.3" footer="0.3"/>
  <pageSetup paperSize="3"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Overall</vt:lpstr>
      <vt:lpstr>Expertise</vt:lpstr>
      <vt:lpstr>Experience</vt:lpstr>
      <vt:lpstr>Interpersonal &amp; Communications</vt:lpstr>
      <vt:lpstr>Local Familiarity </vt:lpstr>
      <vt:lpstr>Clarity of Proposal</vt:lpstr>
      <vt:lpstr>Timeline &amp; Deliverables</vt:lpstr>
      <vt:lpstr>Interview</vt:lpstr>
      <vt:lpstr>'Clarity of Proposal'!Print_Area</vt:lpstr>
      <vt:lpstr>Experience!Print_Area</vt:lpstr>
      <vt:lpstr>Expertise!Print_Area</vt:lpstr>
      <vt:lpstr>'Interpersonal &amp; Communications'!Print_Area</vt:lpstr>
      <vt:lpstr>Interview!Print_Area</vt:lpstr>
      <vt:lpstr>'Local Familiarity '!Print_Area</vt:lpstr>
      <vt:lpstr>Overall!Print_Area</vt:lpstr>
      <vt:lpstr>'Timeline &amp; Deliverables'!Print_Area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Tygesen</dc:creator>
  <cp:lastModifiedBy>Niels Tygesen</cp:lastModifiedBy>
  <cp:lastPrinted>2024-06-07T15:12:24Z</cp:lastPrinted>
  <dcterms:created xsi:type="dcterms:W3CDTF">2024-06-06T14:56:33Z</dcterms:created>
  <dcterms:modified xsi:type="dcterms:W3CDTF">2024-06-07T15:12:32Z</dcterms:modified>
</cp:coreProperties>
</file>